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1940"/>
  </bookViews>
  <sheets>
    <sheet name="Sheet2" sheetId="5" r:id="rId1"/>
  </sheets>
  <calcPr calcId="144525"/>
</workbook>
</file>

<file path=xl/sharedStrings.xml><?xml version="1.0" encoding="utf-8"?>
<sst xmlns="http://schemas.openxmlformats.org/spreadsheetml/2006/main" count="2207" uniqueCount="928">
  <si>
    <t>项目类型</t>
  </si>
  <si>
    <t>收费编码</t>
  </si>
  <si>
    <t>检验项目</t>
  </si>
  <si>
    <t>检测方法</t>
  </si>
  <si>
    <t>价格(元）</t>
  </si>
  <si>
    <t>报告周期</t>
  </si>
  <si>
    <t>标本要求</t>
  </si>
  <si>
    <t>临床意义</t>
  </si>
  <si>
    <t>一类省级</t>
  </si>
  <si>
    <t>一类市级</t>
  </si>
  <si>
    <t>用药基因检测系列</t>
  </si>
  <si>
    <t>250503013×2</t>
  </si>
  <si>
    <t>心脑血管个性化用药指导21基因检测</t>
  </si>
  <si>
    <t>核酸质谱法</t>
  </si>
  <si>
    <t>5个工作日</t>
  </si>
  <si>
    <t>EDTA抗凝全血2ml</t>
  </si>
  <si>
    <t>心血管疾病，其药物治疗大多比较复杂，并容易出现严重药物不良反应。因此，在药物品种、剂量的选择上需格外谨慎。开展心血管个体化用药基因检测，对于指导临床进行精准的治疗药物和剂量选择，具有重要意义。</t>
  </si>
  <si>
    <t>自主定价</t>
  </si>
  <si>
    <t>肿瘤化疗用药29基因检测</t>
  </si>
  <si>
    <t>指导化疗用药。</t>
  </si>
  <si>
    <t>儿童安全用药基因检测（扩展板）</t>
  </si>
  <si>
    <t>6个工作日</t>
  </si>
  <si>
    <t>EDTA抗凝全血2ml或干血片</t>
  </si>
  <si>
    <t>检测8大类137种临床药物相关的26个基因45个位点，为广大家长和儿童提供一份基因安全用药使用手册，避免或减少对儿童的用药伤害。</t>
  </si>
  <si>
    <t>高血压个性化用药指导9基因检测</t>
  </si>
  <si>
    <t>检测6大类与高血压疾病治疗药物代谢和药效相关的9个基因11个位点，解读常用的22种药物。</t>
  </si>
  <si>
    <t>抗栓个性化用药9基因检测</t>
  </si>
  <si>
    <t>检测抗血栓形成药物阿司匹林、氯吡格雷、华法林、西洛他唑4个药物用药相关基因多态性，共9个基因13个位点，用于提供相关药物用药的遗传参考</t>
  </si>
  <si>
    <t>冠心病个性化用药指导4基因检测</t>
  </si>
  <si>
    <t>检测与冠心病（抗血小板、抗心绞痛、降血脂）治疗药物代谢和药效相关的4个基因8个位点，解读常用的9种药物。</t>
  </si>
  <si>
    <t>氯吡格雷+阿司匹林个性化用药基因检测</t>
  </si>
  <si>
    <t>检测与双联抗血小板药物阿司匹林、氯吡格雷药效及不良反应相关5基因7位点。</t>
  </si>
  <si>
    <t>别嘌醇用药基因（HLA-B*5801）</t>
  </si>
  <si>
    <t>PCR-探针法</t>
  </si>
  <si>
    <t>别嘌醇的副反应预测。</t>
  </si>
  <si>
    <t>巯唑嘌呤用药基因（TPMT)</t>
  </si>
  <si>
    <t>测序</t>
  </si>
  <si>
    <t>4个工作日</t>
  </si>
  <si>
    <t>指导巯唑嘌呤用药。</t>
  </si>
  <si>
    <t>卡马西平用药基因（HLA-B*1502）</t>
  </si>
  <si>
    <t>卡马西平的副反应预测。</t>
  </si>
  <si>
    <t>华法林用药基因</t>
  </si>
  <si>
    <t>测序法</t>
  </si>
  <si>
    <t>周三五检测 周四六报告</t>
  </si>
  <si>
    <t>可辅助临床医生快速确定华法林初始剂量，确保用药安全。</t>
  </si>
  <si>
    <t>降糖类个性化用药2基因检测</t>
  </si>
  <si>
    <t>检测与降糖药物药效及不良二甲双胍、磺脲类格列齐特、格列吡嗪、格列本脲、格列美脲、格列喹酮反应相关1基因4位点</t>
  </si>
  <si>
    <t>免疫抑制剂常用药物用药风险评估</t>
  </si>
  <si>
    <t>检测10个免疫抑制药物相关的6个基因7个位点</t>
  </si>
  <si>
    <t>易栓症基因检测</t>
  </si>
  <si>
    <t>筛查影响血栓形成的遗传因素，对血栓形成以及其相关疾病的发生风险进行预估。</t>
  </si>
  <si>
    <t>250503013×3</t>
  </si>
  <si>
    <t>癫痫个性化用药15基因检测</t>
  </si>
  <si>
    <t>检测与癫痫治疗药物代谢和药效相关的15个基因26个位点，解读常用16种药物。</t>
  </si>
  <si>
    <t>镇静催眠个性化用药14基因检测</t>
  </si>
  <si>
    <t>检测镇静催眠用药相关基因多态性，共14个基因，用于提供相关药物用药的遗传参考。</t>
  </si>
  <si>
    <t>焦虑个性化用药9基因检测</t>
  </si>
  <si>
    <t>检测焦虑症18个常用药物用药相关基因多态性，共9个基因21个位点，用于提供相关药物用药的遗传参考。</t>
  </si>
  <si>
    <t>精神分裂症个性化用药10基因检测</t>
  </si>
  <si>
    <t>检测精神分裂症23个常用药物用药相关基因多态性，共10个基因18个位点，用于提供相关药物用药的遗传参考。</t>
  </si>
  <si>
    <t>抑郁个性化用药10基因检测</t>
  </si>
  <si>
    <t>检测与抑郁症治疗药物代谢和药效相关的10个基因21个位点，用于提供相关药物用药的遗传参考。</t>
  </si>
  <si>
    <t>精神类疾病个性化用药基因检测</t>
  </si>
  <si>
    <t>检测与抑郁症、精神分裂症、焦虑、癫痫症治疗药物代谢和药效相关的14个基因24个位点，解读常用的41种药物。</t>
  </si>
  <si>
    <t>阿尔兹海默个性化用药3基因检测</t>
  </si>
  <si>
    <t>检测阿尔兹海默4个常用药物用药相关基因多态性，共3个基因9个位点，用于提供相关药物用药的遗传参考。</t>
  </si>
  <si>
    <t>注意力缺陷多动障碍个性化用药4基因检测</t>
  </si>
  <si>
    <t>检测与注意力缺陷多动障碍治疗药物代谢和药效相关的4个基因11个位点，解读常用3种药物。</t>
  </si>
  <si>
    <t>药物浓度检测系列</t>
  </si>
  <si>
    <t>250309005-2</t>
  </si>
  <si>
    <t>氯氮平、去甲氯氮平及氯氮平、氯丙嗪、利培酮、喹硫平、阿立哌唑、奥氮平、齐拉西酮、氨磺必利、帕潘立酮、氟哌啶醇、奋乃静</t>
  </si>
  <si>
    <t>质谱法</t>
  </si>
  <si>
    <t>180（每种药物单独计费）</t>
  </si>
  <si>
    <t>171（每种药物单独计费）</t>
  </si>
  <si>
    <t>血清2ml</t>
  </si>
  <si>
    <t>保证有效药物的治疗剂量，减少药物毒性。</t>
  </si>
  <si>
    <t>奥卡西平、苯妥英钠、卡马西平</t>
  </si>
  <si>
    <t>丙戊酸（丙戊酸钠）、苯巴比妥、拉莫三嗪、托吡酯、左乙拉西坦</t>
  </si>
  <si>
    <t>舒必利、米氮平、帕罗西汀、舍曲林、西酞普兰、艾司西酞普兰、文拉法辛及O-文拉法辛、曲唑酮、氟西汀+去甲氟西汀、氟伏沙明、度洛西汀、安非他酮、羟安非他酮、米那普仑</t>
  </si>
  <si>
    <t>阿普唑仑、氯硝西泮、咪达唑仑、劳拉西泮、地西泮、奥沙西泮、艾司唑仑、佐匹克隆、唑吡坦</t>
  </si>
  <si>
    <t>万古霉素、伏立康唑</t>
  </si>
  <si>
    <t>他克莫司 (FK-506)、西罗莫司 (雷帕霉素)、环孢霉素A (CsA)、依维莫司</t>
  </si>
  <si>
    <t>3个工作日</t>
  </si>
  <si>
    <t>霉酚酸（吗替麦考酚酯）</t>
  </si>
  <si>
    <t>美金刚、多奈哌齐</t>
  </si>
  <si>
    <t>甲氨碟呤（MTX）</t>
  </si>
  <si>
    <t>茶碱</t>
  </si>
  <si>
    <t>碳酸锂</t>
  </si>
  <si>
    <t>血清2mL</t>
  </si>
  <si>
    <t>异烟肼、利福平、吡嗪酰胺、乙胺丁醇</t>
  </si>
  <si>
    <t>地高辛（Dig）</t>
  </si>
  <si>
    <t>电化学发光法</t>
  </si>
  <si>
    <t>2个工作日</t>
  </si>
  <si>
    <t>强心苷类药物的有效浓度和潜在中毒浓度间隙很小，易引起中毒，临床上常需要监测其血药浓度来调节剂量。</t>
  </si>
  <si>
    <t>实体瘤基因检测</t>
  </si>
  <si>
    <t>血液EGFR基因突变超敏检测</t>
  </si>
  <si>
    <t>多重数字PCR法</t>
  </si>
  <si>
    <t>10ml外周血（STRECK采血管）</t>
  </si>
  <si>
    <t>指导靶向用药</t>
  </si>
  <si>
    <t>组织EGFR基因突变超敏检测</t>
  </si>
  <si>
    <t>新鲜组织、白片（5-8um，5片）、胸腹水等</t>
  </si>
  <si>
    <t>血液EGFR T790M/C797S突变超敏检测</t>
  </si>
  <si>
    <t>组织EGFR T790M/C797S突变超敏检测</t>
  </si>
  <si>
    <t>EGFR/ALK/ROS1/RET/KRAS/BRAF基因变异联合超敏检测</t>
  </si>
  <si>
    <t>新鲜组织（（RNA later保存液）、白片（5-8um，8-10片）</t>
  </si>
  <si>
    <t xml:space="preserve"> EGFR 18/19/20/21外显子突变检测</t>
  </si>
  <si>
    <t>ARMS-PCR</t>
  </si>
  <si>
    <t>白片（5-8um，8-10片）/蜡块/10ml外周血（Streck采血管）</t>
  </si>
  <si>
    <t>EGFR （G719X/19del/T790M/L858R）突变检测</t>
  </si>
  <si>
    <t>ddPCR</t>
  </si>
  <si>
    <t>7个工作日</t>
  </si>
  <si>
    <t>EGFR T790M突变ctDNA检测</t>
  </si>
  <si>
    <t>10ml外周血（Streck采血管）</t>
  </si>
  <si>
    <t>EML4-ALK融合基因</t>
  </si>
  <si>
    <t>FISH</t>
  </si>
  <si>
    <t>5-7个工作日</t>
  </si>
  <si>
    <t>防脱白片（4um，5片）、蜡块</t>
  </si>
  <si>
    <t>ROS1融合基因</t>
  </si>
  <si>
    <t>4-6个工作日</t>
  </si>
  <si>
    <t>C-Met基因扩增</t>
  </si>
  <si>
    <t xml:space="preserve">肺癌靶向用药10基因组织检测 </t>
  </si>
  <si>
    <t>NGS</t>
  </si>
  <si>
    <t>新鲜组织、白片（5-8um，10-15片）、蜡块、胸腹水等</t>
  </si>
  <si>
    <t>肺癌靶向用药10基因ctDNA检测</t>
  </si>
  <si>
    <t>KRAS/NRAS/BRAF/HER2基因变异联合超敏检测</t>
  </si>
  <si>
    <t>多重ddPCR</t>
  </si>
  <si>
    <t>白片（5-8um，8-10片）、新鲜组织</t>
  </si>
  <si>
    <t>指导靶向用药+预测预后</t>
  </si>
  <si>
    <t>KRAS C12/13/61/146突变组织检测</t>
  </si>
  <si>
    <t>qPCR</t>
  </si>
  <si>
    <t>白片（5-8um，8-10片）、蜡块</t>
  </si>
  <si>
    <t xml:space="preserve">KRAS C12/13突变ctDNA检测 </t>
  </si>
  <si>
    <t>8个工作日</t>
  </si>
  <si>
    <t>NRAS C12/13/59/61 突变组织检测</t>
  </si>
  <si>
    <t xml:space="preserve">BRAF V600E 突变ctDNA检测 </t>
  </si>
  <si>
    <t>BRAF V600E突变组织检测</t>
  </si>
  <si>
    <t>MSI组织检测</t>
  </si>
  <si>
    <t>毛细管电泳+qPCR</t>
  </si>
  <si>
    <t>白片（5-8um，8-10片）、蜡块+5ml EDTA抗凝血</t>
  </si>
  <si>
    <t>指导预后用药</t>
  </si>
  <si>
    <t>结直肠癌个体化用药基因组织检测五联（BRAF/KRAS/NRAS/UGT1A1/MSI）</t>
  </si>
  <si>
    <t>Sanger测序</t>
  </si>
  <si>
    <t>新鲜组织、白片（5-8um，8-10片）、蜡块、胸腹水+5ml EDTA抗凝血</t>
  </si>
  <si>
    <t>指导靶向用药+伊立替康+免疫用药</t>
  </si>
  <si>
    <t>结直肠癌靶向用药18基因组织检测</t>
  </si>
  <si>
    <t>新鲜组织、白片（5-8um，8-10片）、蜡块</t>
  </si>
  <si>
    <t>指导靶向用药+免疫治疗</t>
  </si>
  <si>
    <t>结直肠癌靶向用药18基因ctDNA检测</t>
  </si>
  <si>
    <t>HER2基因扩增组织检测</t>
  </si>
  <si>
    <t>HER2基因扩增ctDNA检测</t>
  </si>
  <si>
    <t>ESR1基因突变检测</t>
  </si>
  <si>
    <t>10ml外周血（STRECK采血管）、白片（5-8um，8-10片）、胸腹水</t>
  </si>
  <si>
    <t>监测乳腺癌内分泌治疗耐药</t>
  </si>
  <si>
    <t>乳腺癌BRCA1/2基因外周血检测</t>
  </si>
  <si>
    <t xml:space="preserve">5mlEDTA抗凝血 </t>
  </si>
  <si>
    <t>辅助诊断+用药+风险评估</t>
  </si>
  <si>
    <t>sBRCA1/2基因组织检测</t>
  </si>
  <si>
    <t>9个工作日</t>
  </si>
  <si>
    <t>新鲜组织、白片（5-8um，8-10片）、蜡块、胸腹水等</t>
  </si>
  <si>
    <t>同源重组修复缺陷(HRD)评分检测</t>
  </si>
  <si>
    <t>12-14个工作日</t>
  </si>
  <si>
    <t>新鲜组织、白片（5-8um，10-15片）、蜡块</t>
  </si>
  <si>
    <t>乳腺癌个体化用药11基因组织检测</t>
  </si>
  <si>
    <t>7-10个工作日</t>
  </si>
  <si>
    <t>乳腺癌个体化用药11基因ctDNA检测</t>
  </si>
  <si>
    <t>乳腺癌预后用药21基因组织检测</t>
  </si>
  <si>
    <t>RT-PCR</t>
  </si>
  <si>
    <t>预测预后+治疗选择</t>
  </si>
  <si>
    <t>子宫内膜癌分子分型基因检测</t>
  </si>
  <si>
    <t>白片（5-8um，8-10片或10um5片）、蜡块、蜡卷、新鲜组织等+EDTA抗凝血</t>
  </si>
  <si>
    <t>指导免疫治疗用药、林奇综合症初筛、预后指导</t>
  </si>
  <si>
    <t>KIT  9/11/13/17外显子突变组织检测</t>
  </si>
  <si>
    <t>PDGFRα 12/18外显子突变组织检测</t>
  </si>
  <si>
    <t>KIT/PDGFRα突变ctDNA检测</t>
  </si>
  <si>
    <t>胃癌靶向用药9基因组织检测</t>
  </si>
  <si>
    <t>胃癌靶向用药9基因ctDNA检测</t>
  </si>
  <si>
    <t>胃肠道间质瘤(GIST）</t>
  </si>
  <si>
    <t>组织+EDTA抗凝全血</t>
  </si>
  <si>
    <t>IDH1/IDH2基因突变组织检测</t>
  </si>
  <si>
    <t>焦磷酸测序</t>
  </si>
  <si>
    <t>鉴别诊断及预后判断</t>
  </si>
  <si>
    <t>染色体1p/19q杂合性缺失组织检测</t>
  </si>
  <si>
    <t>防脱白片（4um，6片）、蜡块</t>
  </si>
  <si>
    <t>MGMT基因甲基化组织检测</t>
  </si>
  <si>
    <t>预后或指导化疗用药</t>
  </si>
  <si>
    <t>TERT基因突变组织检测</t>
  </si>
  <si>
    <t>预后评估</t>
  </si>
  <si>
    <t>脑胶质瘤多基因组织检测</t>
  </si>
  <si>
    <t>焦磷酸测序+FISH+二代测序</t>
  </si>
  <si>
    <t>蜡块/防脱白片（10-15张；3-5um）</t>
  </si>
  <si>
    <t>鉴别诊断、预后判断及用药指导</t>
  </si>
  <si>
    <t>黑色素瘤靶药免疫13基因组织检测</t>
  </si>
  <si>
    <t>新鲜组织、白片（5-8um，8-10片）、蜡块、胸腹水</t>
  </si>
  <si>
    <t>黑色素瘤靶药免疫13基因ctDNA检测</t>
  </si>
  <si>
    <t>甲状腺癌诊断分型9基因组织检测</t>
  </si>
  <si>
    <t xml:space="preserve">新鲜组织（含细针穿刺样本）；白片（5-8um，8-10片）、蜡块、HE染片 </t>
  </si>
  <si>
    <t>辅助诊断良恶性</t>
  </si>
  <si>
    <t>甲状腺癌77基因组织检测</t>
  </si>
  <si>
    <t>新鲜组织（含细针穿刺样本）、白片（5-8um，8-10片）、蜡块</t>
  </si>
  <si>
    <t>辅助诊断，指导靶向</t>
  </si>
  <si>
    <t>肿瘤化疗用药29基因外周血检测</t>
  </si>
  <si>
    <t>核酸质谱</t>
  </si>
  <si>
    <t>5ml EDTA抗凝血</t>
  </si>
  <si>
    <t>指导化疗用药</t>
  </si>
  <si>
    <t>PD-L1蛋白表达组织检测</t>
  </si>
  <si>
    <t>IHC</t>
  </si>
  <si>
    <t>防脱白片(4um，3-5片）</t>
  </si>
  <si>
    <t>指导免疫治疗用药</t>
  </si>
  <si>
    <t>NTRK1/2/3融合基因组织检测（组套版）</t>
  </si>
  <si>
    <t>蜡块、2-3um防脱组织白片（8-10片）</t>
  </si>
  <si>
    <t>指导靶向药物拉罗替尼、恩曲替尼</t>
  </si>
  <si>
    <t>MMR蛋白表达组织检测</t>
  </si>
  <si>
    <t>防脱白片（4um，8-10片）</t>
  </si>
  <si>
    <t>循环肿瘤细胞CTC外周血检测</t>
  </si>
  <si>
    <t>CTC</t>
  </si>
  <si>
    <t>5ml外周血（CellSave ACD采血管)</t>
  </si>
  <si>
    <t>预后监测</t>
  </si>
  <si>
    <t>肿瘤靶向化疗用药49基因组织检测</t>
  </si>
  <si>
    <t>10个工作日</t>
  </si>
  <si>
    <t>新鲜组织、白片（5-8um，8-10片）、蜡块+5ml EDTA抗凝血</t>
  </si>
  <si>
    <t>指导靶向用药+化疗用药</t>
  </si>
  <si>
    <t>肿瘤靶向化疗用药49基因ctDNA检测</t>
  </si>
  <si>
    <t>肿瘤靶向用药54基因组织检测</t>
  </si>
  <si>
    <t>肿瘤靶向用药54基因ctDNA检测</t>
  </si>
  <si>
    <t>妇科肿瘤靶向化疗用药60基因组织检测</t>
  </si>
  <si>
    <t>妇科肿瘤靶向化疗用药60基因ctDNA检测</t>
  </si>
  <si>
    <t>泌尿系统肿瘤靶向化疗用药60基因组织检测</t>
  </si>
  <si>
    <t>泌尿系统肿瘤靶向化疗用药60基因ctDNA检测</t>
  </si>
  <si>
    <t>消化系统肿瘤靶向化疗用药73基因组织检测</t>
  </si>
  <si>
    <t>消化系统肿瘤靶向化疗用药73基因ctDNA检测</t>
  </si>
  <si>
    <t>肿瘤靶向免疫化疗用药基因组织检测</t>
  </si>
  <si>
    <t>14个自然日</t>
  </si>
  <si>
    <t>石蜡切片10片+EDTA抗凝血2mL；蜡块+2mlEDTA抗凝血(对照）</t>
  </si>
  <si>
    <t>指导个体化用药</t>
  </si>
  <si>
    <t>肿瘤靶向免疫化疗用药基因ctDNA检测</t>
  </si>
  <si>
    <t>肿瘤靶向免疫化疗用药基因组织检测+PD-L1</t>
  </si>
  <si>
    <t>NGS+IHC</t>
  </si>
  <si>
    <t>石蜡切片13-15片（包含3-5片防脱白片）；蜡块+2mlEDTA抗凝血(对照)</t>
  </si>
  <si>
    <t>肿瘤靶向免疫化疗用药基因ctDNA检测+PD-L1</t>
  </si>
  <si>
    <t>3-5片防脱白片+10ml外周血（STRECK采血管）</t>
  </si>
  <si>
    <t>血液病检测系列</t>
  </si>
  <si>
    <t>250401031×5</t>
  </si>
  <si>
    <t>TBNK淋巴细胞亚群（CD3+%、CD4+%、CD8+%、CD4/CD8、CD19+%、NK%）</t>
  </si>
  <si>
    <t>流式细胞术</t>
  </si>
  <si>
    <t>检测淋巴细胞亚群，包括T、B、NK细胞状态，判断体内细胞免疫功能，监测体内免疫调节。</t>
  </si>
  <si>
    <t>250401014×5
250404013
250401013</t>
  </si>
  <si>
    <t>Th1/Th2/Th17细胞因子检测</t>
  </si>
  <si>
    <t>血清1-2ml</t>
  </si>
  <si>
    <t>适合确定临床发热患者的性质并快速监测抗生素治疗效果、辅助判断自身免疫性疾病活动程度和病因、辅助不孕患者的免疫性病因诊断。</t>
  </si>
  <si>
    <t>血清免疫固定电泳</t>
  </si>
  <si>
    <t>电泳法</t>
  </si>
  <si>
    <t>血清1ml
（分离胶管）</t>
  </si>
  <si>
    <t>用于M蛋白的型、亚型和轻链型，本周（Bence-Jonse）蛋白和游离轻链的分型和鉴别。</t>
  </si>
  <si>
    <t>尿免疫固定电泳</t>
  </si>
  <si>
    <t>晨尿5-10ml</t>
  </si>
  <si>
    <t>尿本周氏免疫固定电泳</t>
  </si>
  <si>
    <t>600</t>
  </si>
  <si>
    <t>周三检测，周五报告</t>
  </si>
  <si>
    <t>尿液5ml</t>
  </si>
  <si>
    <t>辅助诊断游离轻链型多发性骨髓瘤</t>
  </si>
  <si>
    <t>血清本周氏免疫固定电泳</t>
  </si>
  <si>
    <t>血清1ml</t>
  </si>
  <si>
    <t>辅助诊断轻链病</t>
  </si>
  <si>
    <t>血清IgD、IgE免疫固定电泳</t>
  </si>
  <si>
    <t>辅助诊断IgD、IgE型的多发性骨髓瘤</t>
  </si>
  <si>
    <t>尿IgD、IgE免疫固定电泳</t>
  </si>
  <si>
    <t>血清游离轻链</t>
  </si>
  <si>
    <t>周四检测             周五报告</t>
  </si>
  <si>
    <t>游离轻链的浓度在多发性骨髓瘤中是一个独立的预后因素；血清游离轻链的检测在意义未明的单克隆丙种球蛋白血症中具有重要的意义。</t>
  </si>
  <si>
    <t>尿液游离轻链</t>
  </si>
  <si>
    <t>每周四检测，次日报告</t>
  </si>
  <si>
    <t>游离轻链的浓度在多发性骨髓瘤中是一个独立的预后因素</t>
  </si>
  <si>
    <t>可溶性CD25</t>
  </si>
  <si>
    <t>ELISA</t>
  </si>
  <si>
    <t>每周三检测，周五报告</t>
  </si>
  <si>
    <t>HLH-2004诊断标准之一</t>
  </si>
  <si>
    <t>NK细胞杀伤功能</t>
  </si>
  <si>
    <t>1500</t>
  </si>
  <si>
    <t>外周血10ml,EDTA抗凝</t>
  </si>
  <si>
    <t>噬血细胞综合征诊断指标之一</t>
  </si>
  <si>
    <t>抗人球蛋白试验(Coombs)</t>
  </si>
  <si>
    <t>手工法</t>
  </si>
  <si>
    <t>EDTA抗凝全血</t>
  </si>
  <si>
    <t>协助诊断自身免疫性溶血性贫血，药物引起的溶血性贫血，冷凝集综合征，PNH，新生儿同种免疫溶血病</t>
  </si>
  <si>
    <t>促红细胞生成素(EPO)</t>
  </si>
  <si>
    <t>酶免疫化学发光</t>
  </si>
  <si>
    <t>诊断肾血管性疾病及肾上腺肿瘤，肾性贫血等。</t>
  </si>
  <si>
    <t>葡萄糖6－磷酸脱氢酶活性(G-6-PD)</t>
  </si>
  <si>
    <t>葡萄糖6－磷酸底物法</t>
  </si>
  <si>
    <t>周一三五检测 
周二四六报告</t>
  </si>
  <si>
    <t>G-6-PD缺乏或减少见于G-6-PD缺乏症、药物反应、蚕豆病和感染等，诊断有效性较高。</t>
  </si>
  <si>
    <t>250201001 250201007×2 270800006</t>
  </si>
  <si>
    <t>骨髓形态学常规（含NAP染色和CD41)</t>
  </si>
  <si>
    <t>形态学</t>
  </si>
  <si>
    <t>合格外周血片2片，合格骨髓涂片8片</t>
  </si>
  <si>
    <t>各类血液病及贫血的诊断与鉴别诊断。</t>
  </si>
  <si>
    <t>2703×2 270300004     220800008</t>
  </si>
  <si>
    <t>骨髓活检病理学</t>
  </si>
  <si>
    <t>取长度≥1.5cm,骨髓组织一个（苦味酸浸泡 ），
另附骨髓涂片2张，血涂片2张，骨髓印片2张</t>
  </si>
  <si>
    <t>辅助诊断白血病。</t>
  </si>
  <si>
    <t>2703×2 270300004     220800008 270500002×3</t>
  </si>
  <si>
    <t>骨髓活检加免疫组化3项</t>
  </si>
  <si>
    <t>250201006×40</t>
  </si>
  <si>
    <t>血液肿瘤免疫表型(40个CD)</t>
  </si>
  <si>
    <t>流式细胞仪法</t>
  </si>
  <si>
    <t>EDTA抗凝骨髓2ml</t>
  </si>
  <si>
    <t>协助血液肿瘤的诊断分型预后。</t>
  </si>
  <si>
    <t>250201006×28</t>
  </si>
  <si>
    <t>组织免疫分型28项</t>
  </si>
  <si>
    <t>1.活检组织、粗针或细针穿刺组织。2.浙江博真流式保存管；3.组织样本放入后，加入7～8倍体积的生理盐水或PBS</t>
  </si>
  <si>
    <t>至少包含28种以上抗体，能精确区分白血病/淋巴瘤亚型 (28CD)。</t>
  </si>
  <si>
    <t>T系肿瘤免疫分型40项</t>
  </si>
  <si>
    <t>活检组织、粗针或细针穿刺组织</t>
  </si>
  <si>
    <t>专门针对T系白血、淋巴瘤进行设计，内含19种TCR谱系抗体，可十分有效鉴定T细胞克隆性质 (40CD)。</t>
  </si>
  <si>
    <t>250201006×4</t>
  </si>
  <si>
    <t>阵发性睡眠性血红蛋白尿症(PNH)检测</t>
  </si>
  <si>
    <t>红细胞CD55、CD59；粒细胞CD55、CD59，诊断PNH的主要指标。</t>
  </si>
  <si>
    <t xml:space="preserve">250700013×2 250700014      220800008×2 </t>
  </si>
  <si>
    <t>骨髓染色体核型分析(G带)</t>
  </si>
  <si>
    <t>培养法G显带</t>
  </si>
  <si>
    <t>15个工作日</t>
  </si>
  <si>
    <t>骨髓2-3ml。保存条件：1.骨髓专用培养基2.BD专用肝素抗凝(绿头管)，18-25℃，8-12小时快速送检。</t>
  </si>
  <si>
    <t>协助血液肿瘤诊断、鉴别诊断、治疗监测和预后评判。</t>
  </si>
  <si>
    <t>染色体分子核型分析（SNP-ARRAY）</t>
  </si>
  <si>
    <t>分子核型分析</t>
  </si>
  <si>
    <t>EDTA抗凝骨髓/外周血2-3ml</t>
  </si>
  <si>
    <t>适用于MDS、MM、CLL、AA及淋巴瘤患者的染色体缺失及微重复检测。</t>
  </si>
  <si>
    <t>270700001-1</t>
  </si>
  <si>
    <t>PML/RARA(15q22；17q21.1)</t>
  </si>
  <si>
    <t>肝素抗凝骨髓液3-5ml或5ml外周血（外周血需肿瘤细胞＞10%）。</t>
  </si>
  <si>
    <t xml:space="preserve">检测 t(15;17)有助于AML-M3的诊断和预后判断； t(15;17)阳性可见于95%的APL，提示高复发风险，可用ATRA和砷剂治疗。
</t>
  </si>
  <si>
    <t>AML1/ETO(8q22；21q22)</t>
  </si>
  <si>
    <t>t(8;21)多见于AML-M2;t(8;21)阳性经治疗后,其疾病的远期复发率低,长期疗效好。</t>
  </si>
  <si>
    <t>MLL(11q23)</t>
  </si>
  <si>
    <t>11q23/MLL临床上有高白细胞计数和皮肤受累。具有平衡11q23异常和(或)MLL基因重排的急性白血病患者对常规化疗多不敏感，缓解率低，生存期短。</t>
  </si>
  <si>
    <t>CBFB(16q22)</t>
  </si>
  <si>
    <t>用于AML-M4的诊断和预后判断；AML-M4病人中发生率为20%，提示预后好。</t>
  </si>
  <si>
    <t>270700001×4</t>
  </si>
  <si>
    <t>AML FISH 4项套餐</t>
  </si>
  <si>
    <t>FISH检测PML/RARA(15q22;17q21.1)、AML1/ETO(8q22;21q22)、MLL(11q23)、CBFβ(16q22)可用于AML患者的辅助诊断及预后分层。</t>
  </si>
  <si>
    <t>BCR/ABL(9q34;22q11.2)</t>
  </si>
  <si>
    <t>检测 t(9;22)有助于 CML的诊断和预后判断；检测 t(9;22)，可见于成人 ALL，阳性提示预后差，也可见于儿童ALL，提示预后差。</t>
  </si>
  <si>
    <t>BCR/ABL/ASS1</t>
  </si>
  <si>
    <t>用于CML的诊断和预后判断；ASS基因缺失意味着预后极差，慢性期易急变。</t>
  </si>
  <si>
    <t>PDGFRa基因重排检测</t>
  </si>
  <si>
    <t>用于嗜酸细胞增多的髓系或淋系肿瘤、MDS、MPN、CEL的辅助诊断、鉴别诊断和预后判断。</t>
  </si>
  <si>
    <t>PDGFRB(5q32-q33)</t>
  </si>
  <si>
    <t>有助于 MDS的诊断和鉴别诊断，亦有助于 MPN疾病的诊断、辅助诊断以及预后判断，以及慢性嗜酸粒细胞白血病（CEL）、嗜酸细胞增多的髓系或淋系肿瘤的诊断、鉴别诊断和治疗。</t>
  </si>
  <si>
    <t>FGFR1/D8Z2(8p12；8p11-8q11)</t>
  </si>
  <si>
    <t>用于嗜酸性粒细胞增多相关疾病的辅助诊断。</t>
  </si>
  <si>
    <t>270700001-1×4</t>
  </si>
  <si>
    <t>MPN FISH 5项套餐</t>
  </si>
  <si>
    <t>FISH检测BCR/ABL(9q34;22q11.2)、BCR/ABL/ASS1、FGFR1/D8Z2(8p12;8p11-8q11)、PDGFRa基因重排检测、PDGFRB(5q32-q33)可用于MPN患者的辅助诊断及预后分层。</t>
  </si>
  <si>
    <t>EGR1/D5S721(-5/5q-,5q31;5p15.2)</t>
  </si>
  <si>
    <t>肝素抗凝骨髓液3-5ml或5ml外周血（外周血需肿瘤细胞＞10%）</t>
  </si>
  <si>
    <t>单独-5/5q的MDS患者预后较好。</t>
  </si>
  <si>
    <t>D7S486/CEP7(-7/7q-)</t>
  </si>
  <si>
    <t>出现-7/7q-的MDS患者预后较差。</t>
  </si>
  <si>
    <t>CEP8(8p11.1-q11.1)</t>
  </si>
  <si>
    <t>单独出现+8三体的MDS提示预后中等。</t>
  </si>
  <si>
    <t>D20S108(20q-,20q12)</t>
  </si>
  <si>
    <t>单独出现20q-的MDS患者预后较好。</t>
  </si>
  <si>
    <t>CEPX/Y(Xp11.1-q11.1;Yq12)</t>
  </si>
  <si>
    <t>用于MDS的诊断、鉴别诊断及预后判断；及异性造血干细胞移植受者移植效果监测。</t>
  </si>
  <si>
    <t>MDS FISH 5项套餐</t>
  </si>
  <si>
    <t>CD138+磁珠分选(浆细胞富集)</t>
  </si>
  <si>
    <t>富集MM中的浆细胞，显著提高MM细胞遗传学异常的检出率。</t>
  </si>
  <si>
    <t>RB-1(13q14)</t>
  </si>
  <si>
    <t>用于MM的危险度分层和预后判断。与其他探针结合检测亦有助于 CLL的诊断分型和预后判断。</t>
  </si>
  <si>
    <t>P53(17p13.1)</t>
  </si>
  <si>
    <t>提示预后最差。</t>
  </si>
  <si>
    <t>1q21(CKS1B)</t>
  </si>
  <si>
    <t>1号染色体异常常见于 MM染色体变化当中。1q21的获取/扩增增加了 MM发生进展的风险，复发患者存在 1q21扩增的几率比新诊断患者高。</t>
  </si>
  <si>
    <t>D13S319(13q14.3)</t>
  </si>
  <si>
    <t>用于CLL及NHL和MM的预后分析，D13S319缺失的患者，预后较好。</t>
  </si>
  <si>
    <t>IGH(14q32)</t>
  </si>
  <si>
    <t>IGH基因异常的初筛，见于 MM和 B细胞肿瘤，包括 ALL和 B细胞淋巴瘤。与其他探针结合检测有助于 CLL的诊断分型和预后判断，亦有助于淋巴瘤的鉴别诊断。</t>
  </si>
  <si>
    <t>270700001-1×5</t>
  </si>
  <si>
    <t>MM FISH 6项基础套餐</t>
  </si>
  <si>
    <t>FISH检测CD138+磁珠分选(浆细胞富集)、RB-1(13q14)、P53(17p13.1)、1q21(CKS1B)、D13S319(13q14.3)、IGH(14q32)可用于MM患者的辅助诊断及预后分层。</t>
  </si>
  <si>
    <t>CCND1/IGH(11q13;14q32)</t>
  </si>
  <si>
    <t>检测 t(11;14)有助于 MM的危险度分层和预后判断。与其他探针结合检测有助于淋巴瘤的分型诊断及预后判断，特别是鉴别套区细胞淋巴瘤(MCL)和慢性淋巴细胞白血病。</t>
  </si>
  <si>
    <t>FGFR3/IGH(4p16;14q32)</t>
  </si>
  <si>
    <t>检测 t(4;14)有助于 MM的危险度分层和预后判断，阳性预后差。</t>
  </si>
  <si>
    <t>MAF/IGH(14q32;16q23)</t>
  </si>
  <si>
    <t>检测 t(14;16)有助于 MM的危险度分层和预后判断，阳性预后不良。</t>
  </si>
  <si>
    <t>MAFB/IGH(14q32;20q11)</t>
  </si>
  <si>
    <t xml:space="preserve">MAFB/IGH约发生在2%的MM患者中，预后效果较差。 </t>
  </si>
  <si>
    <t>MM FISH 4项预后套餐</t>
  </si>
  <si>
    <t>FISH检测MAF/IGH(14q32;16q23)、CCND1/IGH(11q13;14q32)、FGFR3/IGH(4p16;14q32)、MAFB/IGH(14q32;20q11) 可用于MM患者的预后分层。</t>
  </si>
  <si>
    <t>肝素抗凝骨髓液3-5ml或5ml外周血（外周血需肿瘤细胞＞10%），推荐送检蜡块或者白片。</t>
  </si>
  <si>
    <t>P53缺失患者细胞形态多不典型(幼淋&gt;10％)，伴LDH增高，多处于疾病晚期(BinetB／C期)，预后最差。</t>
  </si>
  <si>
    <t>MYC(8q24)</t>
  </si>
  <si>
    <t>检测 MYC基因异常，有助于 ALL和 Burkitt's淋巴瘤的诊断和鉴别诊断。与其他探针结合检测有助于淋巴瘤的分型诊断及预后判断。MYC多作为淋巴瘤的常规遗传学检测，常见于 Burkitt淋巴瘤和弥漫大 B细胞淋巴瘤。</t>
  </si>
  <si>
    <t>BCL2(18q21)</t>
  </si>
  <si>
    <t>BCL2异常见于弥漫大B细胞淋巴瘤和滤泡性淋巴瘤（FL），与其它探针结合检测有助于识别双重打击和三重打击淋巴瘤。</t>
  </si>
  <si>
    <t>BCL6(3q27)</t>
  </si>
  <si>
    <t>BCL6异常常见于弥漫大B细胞淋巴瘤，与其它探针结合检测有助于识别双重打击和三重打击淋巴瘤。</t>
  </si>
  <si>
    <t>淋巴瘤 FISH 基础5项套餐</t>
  </si>
  <si>
    <t>FISH检测P53(17p13.1)、MYC(8q24)、IGH(14q32)、BCL2(18q21)、BCL6(3q27)可用于淋巴瘤患者的辅助诊断及预后分层。</t>
  </si>
  <si>
    <t>IGH/BCL2</t>
  </si>
  <si>
    <t>常见于弥漫大B细胞淋巴瘤和滤泡性淋巴瘤（FL），与其他探针结合检测有助于淋巴瘤的分型诊断和预后判断。</t>
  </si>
  <si>
    <t>IGH/C-MYC</t>
  </si>
  <si>
    <t>常见于 Burkitt淋巴瘤，与其他探针结合检测有助于淋巴瘤的分型诊断及预后判断。</t>
  </si>
  <si>
    <t>助于淋巴瘤的分型诊断及预后判断，特别是鉴别套区细胞淋巴瘤(MCL)和慢性淋巴细胞白血病。</t>
  </si>
  <si>
    <t>MALT1基因重排检测</t>
  </si>
  <si>
    <t>用于MALT淋巴瘤的辅助诊断及预后判断，辅助选择HP化疗方案。</t>
  </si>
  <si>
    <t>API2/MALT基因检测</t>
  </si>
  <si>
    <t>用于MALT淋巴瘤的辅助诊断及预后判断。</t>
  </si>
  <si>
    <t>B细胞淋巴瘤鉴别FISH 6项套餐</t>
  </si>
  <si>
    <t>FISH检测IGH/BCL2、BCL6(3q27)、IGH/C-MYC、CCND1/IGH(11q13;14q32)、API2/MALT基因检测、MALT1基因重排检测可用于B细胞淋巴瘤患者的辅助诊断及预后分层。</t>
  </si>
  <si>
    <t>DLBCL FISH 4项套餐</t>
  </si>
  <si>
    <t>FISH检测P53(17p13.1)、MYC(8q24)、BCL2(18q21)、BCL6(3q27)可用于DLBCL患者的辅助诊断及预后分层。</t>
  </si>
  <si>
    <t>ALK基因重排检测</t>
  </si>
  <si>
    <t>用于间变性大细胞淋巴瘤的辅助诊断和分类判断，同时是药物克唑替尼的作用靶标。ALK染色体易位为ALCL的临床诊断指标之一。</t>
  </si>
  <si>
    <t>ATM(11q22.3)</t>
  </si>
  <si>
    <t>伴有11q 的CLL患者(约15％)，往往表现为淋巴结明显肿大，临床病程呈侵袭性，生存期较短。</t>
  </si>
  <si>
    <t>伴有del(17p13)(P53缺失)的CLL患者(约7％)临床病程呈侵袭性，P53缺失患者细胞形态多不典型(幼淋&gt;10％)，伴LDH增高，多处于疾病晚期(BinetB／C期)，因此P53是B-CLL预后的重要指标，预后最差。</t>
  </si>
  <si>
    <t>CEP12(12p11.1-q11)</t>
  </si>
  <si>
    <t>用于CLL的辅助诊断和预后判断；提示预后差。</t>
  </si>
  <si>
    <t>与其他探针结合检测有助于 CLL的诊断分型和预后判断。</t>
  </si>
  <si>
    <t>与其他探针结合检测有助于淋巴瘤的分型诊断及预后判断，特别是鉴别套区细胞淋巴瘤(MCL)和慢性淋巴细胞白血病。</t>
  </si>
  <si>
    <t>CLL FISH 6项套餐</t>
  </si>
  <si>
    <t>FISH检测P53(17p13.1)、ATM(11q22.3)、CEP12(12p11.1-q11)、D13S319(13q14.3)、RB-1(13q14)、CCND1/IGH(11q13;14q32)可用于CLL患者的辅助诊断及预后分层。</t>
  </si>
  <si>
    <t>1.肝素钠抗凝骨髓液3-4ml；
2.肝素钠抗凝外周血5ml以上；3.无大块凝血块；4.4℃运输。</t>
  </si>
  <si>
    <t>用于CML的诊断、用药指导和预后判断；也可见于成人、儿童ALL，提示预后差。</t>
  </si>
  <si>
    <t>TCF3/PBX1(1q23;19p13.3)</t>
  </si>
  <si>
    <t>发生在ALL中，易位形成PBX1融合基因，阳性提示预后差。</t>
  </si>
  <si>
    <t>TEL/AML1(12p13;21q22)</t>
  </si>
  <si>
    <t>易位形成的TEL/AML1是ALL最常见的染色体重排，占儿童ALL的20-25%，阳性提示预后好。</t>
  </si>
  <si>
    <t>常见于ALL和Burkitt's淋巴瘤、弥漫大B细胞淋巴瘤。</t>
  </si>
  <si>
    <t>ALL FISH 6项套餐</t>
  </si>
  <si>
    <t>FISH检测BCR/ABL(9q34;22q11.2)、TEL/AML1(12p13;21q22)、TCF3/PBX1(1q23;19p13.3)、MLL(11q23)、IGH(14q32)、MYC(8q24)可用于ALL患者的辅助诊断及预后分层。</t>
  </si>
  <si>
    <t>ABL1（9q34）基因断裂</t>
  </si>
  <si>
    <t>约 14% 的儿童 Ph-like ALL 存在 ABL家族基因重排，包括 ABL1、ABL2、PDGFRB 及CSF1R 基因，形成的融合蛋白可使酪氨酸激酶异常活化，导致细胞持续增殖。</t>
  </si>
  <si>
    <t>ABL2（1q25）基因断裂</t>
  </si>
  <si>
    <t>CSF1R(5q32)基因断裂</t>
  </si>
  <si>
    <t>CRLF2基因重排检测</t>
  </si>
  <si>
    <t>用于ALL的辅助诊断及预后判断，Ph-like ALL中有50%发送CRLF2基因重排；提示预后差。</t>
  </si>
  <si>
    <t>ph-like ALL FISH 5项套餐</t>
  </si>
  <si>
    <t>FISH检测ABL1(9q34)基因断裂、ABL2(1q25)基因断裂、CSF1R(5q32)基因断裂、CRLF2基因重排检测、PDGFRB(5q32-q33)可用于ph-like ALL患者的辅助诊断及预后分层。</t>
  </si>
  <si>
    <t>250700017×10</t>
  </si>
  <si>
    <t>白血病43种融合基因筛查</t>
  </si>
  <si>
    <t>实时荧光PCR法</t>
  </si>
  <si>
    <t>周二五上午检测，次日报告</t>
  </si>
  <si>
    <t xml:space="preserve">1.样本使用病人2-3ml骨髓或外周血（EDTA抗凝）；
2.对于初诊病人为确保准确性，建议使用骨髓。
</t>
  </si>
  <si>
    <t>用于筛查ALL、AML、CML、MDS等血液肿瘤中可能出现的31种融合基因或癌基因，辅助疾病的诊断、预后判断和疗效监测。</t>
  </si>
  <si>
    <t>250700017×6</t>
  </si>
  <si>
    <t>PML-RARa-(SLV)融合基因定量检测套餐</t>
  </si>
  <si>
    <t>M3的特征性基因标记，L型的预后较好，S型次之，V型最差。</t>
  </si>
  <si>
    <t>BCR-ABL融合基因定量检测套餐
（P190/P210/P230）</t>
  </si>
  <si>
    <t>95%以上的CML伴有BCR-ABL融合基因，用于CML的确诊和鉴别诊断。用于靶向药物的使用指导、药效评估，MRD检测</t>
  </si>
  <si>
    <t>250700017×2</t>
  </si>
  <si>
    <t>AML-ETO白血病融合基因荧光定量检测</t>
  </si>
  <si>
    <t>PCR-荧光探针法</t>
  </si>
  <si>
    <t>是AML-M2的标志性融合基因。有此融合基因的患者预后较好。</t>
  </si>
  <si>
    <t>CBFβ-MYH11白血病融合基因荧光定量检测(CBFβ-MYH11)</t>
  </si>
  <si>
    <t>主要见于急性粒-单白血病（M4E0），10%不伴异常嗜酸细胞，少见于M2。是一个独立的预后良好标志。</t>
  </si>
  <si>
    <t>FIP1L1-PDGFRA白血病融合基因荧光定量检测(FIP1L1-PDGFRA)</t>
  </si>
  <si>
    <t>主要见于特发性嗜酸性细胞增多综合征（HES）和慢性嗜酸性粒细胞白血病（CEL），检测此基因有助于临床药物使用选择。</t>
  </si>
  <si>
    <t>BCR-ABL(p210)</t>
  </si>
  <si>
    <t>实时荧光定量PCR法</t>
  </si>
  <si>
    <t>周二五上午检测
次日报告</t>
  </si>
  <si>
    <t>1.样本使用病人2-3ml骨髓或外周血（EDTA抗凝）；
2。对于初诊病人为确保准确性，建议使用骨髓。</t>
  </si>
  <si>
    <t>95%以上的CML伴有BCR-ABL融合基因，用于CML的确诊和鉴别诊断。用于靶向药物的使用指导、药效评估，MRD检测。</t>
  </si>
  <si>
    <t>270700003×2</t>
  </si>
  <si>
    <t>JAK2基因V617F突变检测</t>
  </si>
  <si>
    <t>Sanger测序法</t>
  </si>
  <si>
    <t>JAK2基因突变在Ph染色体阴性MPD（PV\ET\IMF）中是常见的，在AML和CML中少量表达，而淋系恶性肿瘤为阴性；JAK2 V617F突变是JAK2基因突变的常见类型，在所有JAK2突变中占90%。</t>
  </si>
  <si>
    <t>JAK2 exon12突变</t>
  </si>
  <si>
    <t>CALR突变</t>
  </si>
  <si>
    <t>适用于JAK2 V617F阴性但临床仍怀疑MPN的患者。</t>
  </si>
  <si>
    <t>270700003×3</t>
  </si>
  <si>
    <t>MPL外显子10突变检测</t>
  </si>
  <si>
    <t>250700003×9</t>
  </si>
  <si>
    <t xml:space="preserve">MPN突变4项检测套餐 </t>
  </si>
  <si>
    <t>JAK2 V617F、JAK2 exon12、CALR、MPL基因突变检测对MPN患者辅助诊断及预后分层有意义重要。</t>
  </si>
  <si>
    <t>270700003×7</t>
  </si>
  <si>
    <t>ABL激酶突变</t>
  </si>
  <si>
    <t>1.样本使用病人2-3ml骨髓或外周血(EDTA抗凝)；
2.对于初诊病人为确保准确性，建议使用骨髓。</t>
  </si>
  <si>
    <t>ABL激酶区突变是甲磺酸-伊马替尼耐药最常见也是最重要的原因。</t>
  </si>
  <si>
    <t>270700003×6</t>
  </si>
  <si>
    <t>IGH重排检测</t>
  </si>
  <si>
    <t>PCR+毛细管电泳法</t>
  </si>
  <si>
    <t>有助于B淋巴细胞增殖性疾病的鉴别诊断和疗效监测。</t>
  </si>
  <si>
    <t>TCR重排检测</t>
  </si>
  <si>
    <t>有助于T淋巴细胞增殖性疾病的鉴别诊断和疗效监测</t>
  </si>
  <si>
    <t>270700003×11</t>
  </si>
  <si>
    <t>AML预后4项检测套餐</t>
  </si>
  <si>
    <t>FLT3-ITD、NPM1、KIT、CEBPA基因突变检测对AML患者预后分层意义重要。</t>
  </si>
  <si>
    <t>髓系白血病42基因检测</t>
  </si>
  <si>
    <t>样本使用病人2-3ml骨髓或5-10ml外周血（EDTA抗凝），长途运输前需处理成DNA。</t>
  </si>
  <si>
    <t>用于AML、CML、MPN、MDS辅助诊断和预后分层。</t>
  </si>
  <si>
    <t>淋系白血病32基因检测</t>
  </si>
  <si>
    <t>用于ALL、CLL的辅助诊断和预后分层。</t>
  </si>
  <si>
    <t>血液病84基因检测</t>
  </si>
  <si>
    <t>用于AML、CML、MPN、MDS、ALL、CLL辅助诊断和预后分层。</t>
  </si>
  <si>
    <t>HEMECDx淋巴瘤188基因</t>
  </si>
  <si>
    <t>6500</t>
  </si>
  <si>
    <t>11个工作日</t>
  </si>
  <si>
    <t>FFPE/新鲜组织：①FFPE 10-15张，厚度5-10um；或黄豆粒大小新鲜组织，福尔马林浸泡
骨髓：①2.5mL骨髓，EDTA管；</t>
  </si>
  <si>
    <t>用于淋巴瘤诊断、分型、预后、用药等全面评估</t>
  </si>
  <si>
    <t>噬血细胞综合征NGS基因检测（18基因）</t>
  </si>
  <si>
    <t>15-20个工作日</t>
  </si>
  <si>
    <t>EDTA抗凝骨髓2-3ml或外周血5ml</t>
  </si>
  <si>
    <t>用于噬血细胞综合征的疾病诊断、预后</t>
  </si>
  <si>
    <t>遗传病检测系列</t>
  </si>
  <si>
    <t>250700011×2</t>
  </si>
  <si>
    <t>Y染色体AZF微缺失检测</t>
  </si>
  <si>
    <t>定性PCR法</t>
  </si>
  <si>
    <t>全血2ml       (EDTA抗凝)</t>
  </si>
  <si>
    <t>使原因不明的无精子症或严重少精子症患者明确病因；AZF缺失可以垂直传递给男性后代，其后代也存在不育的可能，指导临床。</t>
  </si>
  <si>
    <t>串联质谱遗传代谢病筛查</t>
  </si>
  <si>
    <t>高效液相色谱-串联质谱（LC-MS/MS）</t>
  </si>
  <si>
    <t>6个工作日（周六日顺延）</t>
  </si>
  <si>
    <t>干血片</t>
  </si>
  <si>
    <t>可对遗传性代谢疾病进行早期筛查及诊断。</t>
  </si>
  <si>
    <t>尿液有机酸检测</t>
  </si>
  <si>
    <t>GC-MS</t>
  </si>
  <si>
    <t>尿液滤纸片</t>
  </si>
  <si>
    <t>遗传性耳聋基因检测(20位点)</t>
  </si>
  <si>
    <t>6个工作日
（周六日顺延）</t>
  </si>
  <si>
    <t>新生儿：干血片
儿童、成人：≥2mlEDTA抗凝全血</t>
  </si>
  <si>
    <t>有助于提高新生儿聋病和高危聋儿的检出率，扩大耳聋的防治与干预范围；对于语前聋患者可以做到早发现早治疗，使患儿聋而不哑；对于语后聋患者，可以部分预测以后发病的风险和发病的年龄阶段，从而尽早预防；对于有线粒体基因突变的患者，可以避免使用氨基糖苷类等耳毒性药物，防止药物性耳聋。</t>
  </si>
  <si>
    <t>叶酸代谢基因(MTHFR/MTRR)</t>
  </si>
  <si>
    <t>3-4个工作日</t>
  </si>
  <si>
    <t>全血2ml
(EDTA抗凝)</t>
  </si>
  <si>
    <t>MTHFR基因突变检测，评价体内叶酸是否补充足够。若存在叶酸代谢障碍，孕妇补充的叶酸并不能吸收，导致胎儿神经管发育障碍。</t>
  </si>
  <si>
    <t>叶酸及营养素代谢19基因检测</t>
  </si>
  <si>
    <t>EDTA抗凝全血2ml/口腔拭子</t>
  </si>
  <si>
    <t>在叶酸代谢基因检测的基础上，拓展营养元素代谢相关基因筛查，更全面的反映人体对关键营养元素的代谢情况，指导临床。</t>
  </si>
  <si>
    <t>脊髓性肌萎缩症(SMA)检测</t>
  </si>
  <si>
    <t>MLPA+PCR</t>
  </si>
  <si>
    <t>EDTA抗凝血2mL</t>
  </si>
  <si>
    <t>发现SMA相关致病基因携带者，通过遗传咨询及干预，预防SMA患儿出生。</t>
  </si>
  <si>
    <t>常见15种遗传病孕产前携带者筛查（夫妇双人）</t>
  </si>
  <si>
    <t>一代测序多种方法学</t>
  </si>
  <si>
    <t>高发遗传病相关热点基因及位点携带情况筛查，用于遗传风险评估；进行辅助生殖技术前筛查，夫妇双方同步检测，提高检测效率。</t>
  </si>
  <si>
    <t>葡萄胎STR快速分型基因检测</t>
  </si>
  <si>
    <t>毛细血管电泳</t>
  </si>
  <si>
    <t>胎儿：新鲜绒毛，母亲：EDTA抗凝全血2-3ml</t>
  </si>
  <si>
    <t>诊断葡萄胎及其精准分子分型（可协助预测发展为持续性妊娠滋养细胞疾病的危险性）。</t>
  </si>
  <si>
    <t>染色体基因芯片CMA（CytoScan 750K）</t>
  </si>
  <si>
    <t>CMA</t>
  </si>
  <si>
    <t>17个工作日</t>
  </si>
  <si>
    <t>羊水15ml+双亲EDTA抗凝全血2ml</t>
  </si>
  <si>
    <t>全基因组范围内的染色体数目异常及微小拷贝数异常检测，对需要进行产前诊断的胎儿进行遗传学确诊。</t>
  </si>
  <si>
    <t>产前染色体拷贝数变异检测（CNV-Seq）</t>
  </si>
  <si>
    <t>12个工作日</t>
  </si>
  <si>
    <t>产前筛查发现异常或经遗传咨询认为有生育患儿高风险的孕妇进行产前诊断。</t>
  </si>
  <si>
    <t>产前全外显子组测序（WES）</t>
  </si>
  <si>
    <t>22个工作日</t>
  </si>
  <si>
    <t>羊水≥10ml+母亲外周血2ml</t>
  </si>
  <si>
    <t>葡萄糖-6-磷酸脱氢酶基因检测 (14位点)</t>
  </si>
  <si>
    <t>干血片3个血斑/
EDTA抗凝血2ml/
口腔拭子2根</t>
  </si>
  <si>
    <t>通过新生儿G6PD筛查，早期发现G6PD缺乏症患儿，预防高胆红素血症以及食物、药物、感染等因素所诱发的急性溶血性贫血。</t>
  </si>
  <si>
    <t>耳聋/地贫/苯丙酮尿症三联检</t>
  </si>
  <si>
    <t>SNaPshot/CNVplex/iMLDR</t>
  </si>
  <si>
    <t>EDTA抗凝血2ml</t>
  </si>
  <si>
    <t>针对新生儿进行耳聋、地贫、苯丙酮尿症进行筛查，及早发现相关致病基因的携带者，为后续干预提供遗传学依据</t>
  </si>
  <si>
    <t>染色体拷贝数变异检测(CNV-Seq)</t>
  </si>
  <si>
    <t>2400</t>
  </si>
  <si>
    <t>对不明原因的智力障碍，发育迟缓，先天性异常或有自闭症谱系的患儿进行遗传学评估的分子细胞检测。</t>
  </si>
  <si>
    <t>染色体亚端粒区检测</t>
  </si>
  <si>
    <t>MLPA</t>
  </si>
  <si>
    <t>对不明原因智力发育迟缓(MR)患儿进行病因学诊断，分析染色体亚端粒区重排与临床表型的相关性</t>
  </si>
  <si>
    <t>染色体基因芯片CMA(CytoScan 750K)</t>
  </si>
  <si>
    <t>对不明原因的智力障碍，发育迟缓，先天性异常或有自闭症谱系的患儿首选方案，病因确诊</t>
  </si>
  <si>
    <t>染色体基因芯片CMA(CytoScan HD)</t>
  </si>
  <si>
    <t>线粒体全基因检测</t>
  </si>
  <si>
    <t>3120</t>
  </si>
  <si>
    <t>24个工作日</t>
  </si>
  <si>
    <t>线粒体疾病的诊断、明确病因</t>
  </si>
  <si>
    <t>线粒体病整体解决方案</t>
  </si>
  <si>
    <t>明确病因，辅助诊断，制定干预策略，指导生育</t>
  </si>
  <si>
    <t>遗传病10基因检测</t>
  </si>
  <si>
    <t>3900</t>
  </si>
  <si>
    <t>明确病因，辅助诊断，指导生育。</t>
  </si>
  <si>
    <t>遗传病基因检测NGS套餐</t>
  </si>
  <si>
    <t>针对异常系统相关基因的全面分析</t>
  </si>
  <si>
    <t>全外显子组测序(WES)</t>
  </si>
  <si>
    <t>快速、有效鉴定人类疾病遗传变异、测序范围全面，极大降低基因漏检率</t>
  </si>
  <si>
    <t>全外显子测序拓展版I(WES-Plus I)</t>
  </si>
  <si>
    <t>同时检测核基因+线粒体基因点突变，并分析小片段缺失重复，提升获取遗传信息的全面性，帮助临床作出相应诊断</t>
  </si>
  <si>
    <t>全外显子测序拓展版II(WES-Plus II)</t>
  </si>
  <si>
    <t>全面分析单位点及剪切区突变、小片段缺失重复、大片段缺失重复，辅助诊断包括单基因病、发育异常、智力障碍等在内的遗传性疾病</t>
  </si>
  <si>
    <t>遗传病整体解决方案</t>
  </si>
  <si>
    <t>EDTA抗凝全血5ml</t>
  </si>
  <si>
    <t>遗传性疾病全面诊断</t>
  </si>
  <si>
    <t>家系全外显子测序(Trio WES)</t>
  </si>
  <si>
    <t>29个工作日</t>
  </si>
  <si>
    <t>EDTA抗凝全血各2ml</t>
  </si>
  <si>
    <t>家系分析，提高疾病诊断率</t>
  </si>
  <si>
    <t>病原体检测系列</t>
  </si>
  <si>
    <t>布鲁氏三联检（布氏杆菌(Bru)、布鲁氏菌抗体虎红平板凝集试验、布鲁氏菌抗体试管凝集试验）</t>
  </si>
  <si>
    <t>胶体金法
虎红凝集法
试管凝集法</t>
  </si>
  <si>
    <t>用于布氏菌病的诊断。</t>
  </si>
  <si>
    <t>烟曲霉IgG抗体检测</t>
  </si>
  <si>
    <t>周二四检测
周三五报告</t>
  </si>
  <si>
    <t>辅助诊断侵袭性或慢性曲霉病。</t>
  </si>
  <si>
    <t>隐球菌抗原定性检测</t>
  </si>
  <si>
    <t>胶体金法</t>
  </si>
  <si>
    <t>血清、脑脊液、肺泡灌洗液</t>
  </si>
  <si>
    <t>定性检测人脑脊液中的隐球菌多个种（新型隐球菌和格特隐球菌）荚膜抗原，血清和肺泡灌洗液标本发科研报告。</t>
  </si>
  <si>
    <t>念珠菌甘露聚糖检测</t>
  </si>
  <si>
    <t>检测血清中念珠菌的特异性抗原Mn，早期诊断念珠菌感染。Mn、Mn抗体结合G试验的联合检测可以提高对念珠菌感染诊断检测的敏感性和特异性。</t>
  </si>
  <si>
    <t>念珠菌IgG抗体检测</t>
  </si>
  <si>
    <t>检测血清中Mn抗体，特异性的早期念珠菌诊断手段。Mn、Mn抗体结合G试验的联合检测可以提高对念珠菌感染诊断检测的敏感性和特异性。</t>
  </si>
  <si>
    <t>乙型脑炎病毒IgG抗体</t>
  </si>
  <si>
    <t>10-12个工作日</t>
  </si>
  <si>
    <t>辅助诊断乙型脑炎病毒感染。</t>
  </si>
  <si>
    <t>乙型脑炎病毒IgM抗体</t>
  </si>
  <si>
    <t>250403065-1×3</t>
  </si>
  <si>
    <t>呼吸道病原体核酸检测3项</t>
  </si>
  <si>
    <t>荧光定量PCR</t>
  </si>
  <si>
    <t>1根鼻咽拭子咽拭子、痰液2-3ml、肺泡灌洗液4-5ml、EDTA抗凝血2ml</t>
  </si>
  <si>
    <t>用于呼吸道感染疾病的辅助诊断。</t>
  </si>
  <si>
    <t>250403065-1×8</t>
  </si>
  <si>
    <t>呼吸道病原体检测（常见27种呼吸道病原体：卡他莫拉菌、流感嗜血杆菌、百日咳杆菌、肺炎链球菌、嗜肺军团菌、B群链球菌、化脓性链球菌、鼻病毒、冠状病毒、博卡病毒、乙型流感病毒、人偏肺病毒、副流感病毒1型、副流感病毒2型、副流感病毒3型、副流感病毒4型、腺病毒、肠道病毒、呼吸道合胞病毒、甲型流感病毒、H1N1 、H3、H5、H7、H3N2季节型、肺炎支原体、肺炎衣原体）</t>
  </si>
  <si>
    <t>MassARRAY核酸质谱法</t>
  </si>
  <si>
    <t>1根鼻咽拭子或肺泡灌洗液4-5ml</t>
  </si>
  <si>
    <t>250403065×18</t>
  </si>
  <si>
    <t>感染性腹泻病原体检测
（金黄色葡萄球菌、志贺氏菌属、副溶血弧菌、沙门氏菌、产气荚膜梭菌、气单胞菌属、类志贺邻单胞菌、艰难梭菌、小肠耶尔森氏菌、单增李斯特菌、大肠埃希氏菌0157：H7、蜡状芽孢杆菌、空肠弯曲菌、诺如病毒GⅠ型、诺如病毒GⅡ型、轮状病毒、腺病毒、星状病毒）</t>
  </si>
  <si>
    <t>水样粪便3mL</t>
  </si>
  <si>
    <t>准确诊断胃肠道疾病病因，准确诊断腹泻患者病原体并及时、精准用药提供参考依据。</t>
  </si>
  <si>
    <t>结核分枝杆菌鉴定及利福平耐药基因检测(Xpert MTB/RIF)</t>
  </si>
  <si>
    <t>痰标本、体液、组织等</t>
  </si>
  <si>
    <t>胸部影像学检查结合Xpert MTB/RIF检测阳性即可确诊病例。</t>
  </si>
  <si>
    <t>宏基因组DNA测序</t>
  </si>
  <si>
    <t>体液、组织、血液</t>
  </si>
  <si>
    <t>1.发热待查患者是否感染病原体线索排查；
2.呼吸系统感染病原体筛查鉴定；
3.免疫低下人群感染病原体筛查鉴定；
4.中枢神经系统感染、血流感染、人体其它系统、脏器占位性病变疑似感染、皮肤软组织感染的病原体筛查鉴定。</t>
  </si>
  <si>
    <t>宏基因组DNA+RNA测序</t>
  </si>
  <si>
    <t>病原菌FL-16S rDNA高通量检测</t>
  </si>
  <si>
    <t>三代测序</t>
  </si>
  <si>
    <t>痰液、肺泡灌洗液、胸腹水、脑脊液、血液、新鲜组织等</t>
  </si>
  <si>
    <t>利用三代平台检测细菌16s区域，适用各部位细菌感染、发热不明病因的诊断。</t>
  </si>
  <si>
    <t>Nano-seq多重病原体检测</t>
  </si>
  <si>
    <t>痰液、尿液、肺泡灌洗液、胸腹水等</t>
  </si>
  <si>
    <t>为临床医师准确判断感染性疾病病因，准确诊断感染患者病原体，并及时、精准用药提供参考依据。</t>
  </si>
  <si>
    <t>病毒性脑炎核酸检测7项（肠道病毒、腺病毒、巨细胞病毒、单纯疱疹病毒Ⅰ型、EB病毒、肠道病毒71型、柯萨奇病毒CA16型）</t>
  </si>
  <si>
    <t>荧光PCR法</t>
  </si>
  <si>
    <t>脑脊液</t>
  </si>
  <si>
    <t>为临床医师准确诊断病毒性脑炎疾病病因，准确诊断病毒性脑炎患者病原体并及时、精准用药提供参考依据。</t>
  </si>
  <si>
    <t>分枝杆菌核酸检测7项（结核分枝杆菌、鸟分枝杆菌、戈登分枝杆菌、胞内分枝杆菌、脓肿分枝杆菌、堪萨斯分枝杆菌、偶然分枝杆菌）</t>
  </si>
  <si>
    <t>痰液、肺泡灌洗液、胸腹水</t>
  </si>
  <si>
    <t>为临床医师准确诊断疑似分枝杆菌感染性疾病病因，准确诊断分枝杆菌感染病原体并及时、精准用药提供参考依据。</t>
  </si>
  <si>
    <t>分枝杆菌菌种鉴定基因检测(MSI)</t>
  </si>
  <si>
    <t>PCR-反向测序法</t>
  </si>
  <si>
    <t>每周五检测，次周一报告</t>
  </si>
  <si>
    <t>痰液、培养分离菌株</t>
  </si>
  <si>
    <t>检测结核分枝杆菌复合群和21中致病性非结核分枝杆菌</t>
  </si>
  <si>
    <t>人免疫缺陷病毒(HIV-1)高灵敏度核酸定量检测</t>
  </si>
  <si>
    <t>周一四检测，当天报告</t>
  </si>
  <si>
    <t>EDTA抗凝血浆</t>
  </si>
  <si>
    <t>直接检测患者体内HIV RNA，具有很高的灵敏度和特异性。超敏HIV-RNA定量可了解疾病进展、提供抗病毒治疗依据、评估治疗效果、指导治疗方案调整以及为早期诊断提供参考</t>
  </si>
  <si>
    <t>HIV耐药突变检测</t>
  </si>
  <si>
    <t>sanger测序</t>
  </si>
  <si>
    <t>血清</t>
  </si>
  <si>
    <t>270500003 270800000</t>
  </si>
  <si>
    <t>阴道微生态免疫荧光检测</t>
  </si>
  <si>
    <t>免疫荧光法</t>
  </si>
  <si>
    <t>阴道分泌物</t>
  </si>
  <si>
    <t>用于细菌性、真菌性、滴虫性及混合型阴道炎的检测。</t>
  </si>
  <si>
    <t>病理亚专科-肾脏病理</t>
  </si>
  <si>
    <t>270300001
 270800006×6
 270500001×3
 270500003×9 270600001</t>
  </si>
  <si>
    <t>肾活检病理检查与诊断13项(HE染色;特殊染色（3）：PAS 、 PASM 、 Masson免疫荧光染色（9）：IgA多克隆 抗体、IgG多克隆抗体、IgM多克 隆抗体、C1q多克隆抗体、C3多 克隆抗体、Fib、Kappa、C4多克 隆抗体、Lambda)+透射电镜检查与诊断</t>
  </si>
  <si>
    <t>光镜、免疫荧光、电镜</t>
  </si>
  <si>
    <t>光镜和荧光报告：实验室接收后2-3 个工作日；电镜报告：实验室接收后4个 工作日</t>
  </si>
  <si>
    <t>肾穿刺组织</t>
  </si>
  <si>
    <t>肾脏组织病变的辅助诊断；肾组织超微结构改变的辅助诊断</t>
  </si>
  <si>
    <t>270300001
 270800006×6
 270500001×3
 270500003×6 270600001</t>
  </si>
  <si>
    <t>肾活检病理检查与诊断10项(HE染色特殊染色（3）：PAS 、 PASM 、 Masson免疫荧光染色（9）：IgA多克隆 抗体、IgG多克隆抗体、IgM多克 隆抗体、C1q多克隆抗体、C3多 克隆抗体、Fib)+透射电镜检查与诊断</t>
  </si>
  <si>
    <t>神经免疫抗体检测系列</t>
  </si>
  <si>
    <t>NMDAR</t>
  </si>
  <si>
    <t>转染细胞法</t>
  </si>
  <si>
    <t>500(每个标本单独计费)</t>
  </si>
  <si>
    <t>血清3ml
或脑脊液3ml</t>
  </si>
  <si>
    <t>用于NMDA脑炎，边缘性脑炎，不明原因的脑炎等疾病临床的辅助诊断。某些特异性自身抗体与肿瘤的发生也具有一定的相关性</t>
  </si>
  <si>
    <t>IgLON5</t>
  </si>
  <si>
    <t>抗髓鞘相关糖蛋白（MAG）</t>
  </si>
  <si>
    <t>GAD65</t>
  </si>
  <si>
    <t>自身免疫性脑炎6项（NMDAR，AMPA1或2，LGI1，CASPR2，GABABR）</t>
  </si>
  <si>
    <t>1000(每个标本单独计费)</t>
  </si>
  <si>
    <t>自身免疫性脑炎8项（NMDAR，AMPA1或2，LGI1，CASPR2，GABABR，DPPX，IgLON5）</t>
  </si>
  <si>
    <t>1500(每个标本单独计费)</t>
  </si>
  <si>
    <t>自身免疫性脑炎10项（NMDAR，AMPA1或2，LGI1，CASPR2，GABABR，GlyRa1，GABAARa1，GABAARb3，mGluR5）</t>
  </si>
  <si>
    <t>2000(每个标本单独计费)</t>
  </si>
  <si>
    <t>自身免疫性脑炎12项（NMDAR，AMPA1或2，LGI1，CASPR2，GABABR，GlyRa1，GABAARa1，GABAARb3，mGluR5，DPPX，IgLON50</t>
  </si>
  <si>
    <t>2500(每个标本单独计费)</t>
  </si>
  <si>
    <t>自身免疫性脑炎14项(NMDAR，AMPA1或2，LGI1，CASPR2，GABABR，GlyRa1，GABAARa1，GABAARb3，mGluR5，DPPX，IgLON5，D2R，Neurexin3)</t>
  </si>
  <si>
    <t>3000(每个标本单独计费)</t>
  </si>
  <si>
    <t>自身免疫性脑炎17项(自身免疫14项+VGKC，NMDAR2a，NMDAR2b)</t>
  </si>
  <si>
    <t>3600(每个标本单独计费)</t>
  </si>
  <si>
    <t>寡克隆区带分析(寡克隆电泳分析、IgG指数)</t>
  </si>
  <si>
    <t>等电聚焦电泳</t>
  </si>
  <si>
    <t>血清1ml
脑脊液1ml</t>
  </si>
  <si>
    <t>定性地反映鞘内免疫球蛋白的合成，脑脊液寡克隆区带(CSFOCB)在神经系统疾患中的临床意义。</t>
  </si>
  <si>
    <t>副肿瘤抗体14项(Hu，Yo，Ri，CV2，PNMA2(Ma2-2或Ta)，Amphiphysin，recoverin，SOX1，titin，Zic4，GAD65，Tr(DNER)，Ma1，PKCγ)</t>
  </si>
  <si>
    <t>免疫斑点法</t>
  </si>
  <si>
    <t>1200(每个标本单独计费)</t>
  </si>
  <si>
    <t>血清3ml或脑脊液3ml</t>
  </si>
  <si>
    <t>用于临床疑似副瘤综合征，感觉性神经病，自主神经失调，不明原因脑炎的辅助诊断。典型的抗神经抗体对PNS不同临床综合征或某些类型的肿瘤具有高特异性。自身抗体可早于肿瘤发现前出现（可早5年出现），因此对于肿瘤早期诊断有指导意义</t>
  </si>
  <si>
    <t>小脑炎7项(ARHGAP26、GAD65、Zic4、Tr(DNER)、CV2(CRMP5)、Homer3、ATP1A)</t>
  </si>
  <si>
    <t>1600(每个标本单独计费)</t>
  </si>
  <si>
    <t>自身免疫性小脑共济失调是获得性小脑性共济失调的病因之一，AC抗体谱的检测有助于该病的诊断</t>
  </si>
  <si>
    <t>AQP4</t>
  </si>
  <si>
    <t>转染细胞</t>
  </si>
  <si>
    <t>用于视神经脊髓炎（NMO)，长节段性横贯性脊髓炎（LETM)及NMO谱系病的辅助诊断及鉴别诊断。NMO-IgG为诊断NMO的主要诊断标准，抗体滴度与疾病活动有关。MOG在NMO和多发性硬化（MS)的鉴别诊断中有重要提示作用</t>
  </si>
  <si>
    <t>MOG</t>
  </si>
  <si>
    <t>GFAP</t>
  </si>
  <si>
    <t>中枢神经脱髓鞘3项（AQP4，MOG，MBP）</t>
  </si>
  <si>
    <t>900(每个标本单独计费)</t>
  </si>
  <si>
    <t>中枢神经脱髓鞘3项（AQP4，MOG，GFAP)</t>
  </si>
  <si>
    <t>中枢神经脱髓鞘4项(AQP4，MOG，MBP，GFAP)</t>
  </si>
  <si>
    <t>中枢神经脱髓鞘5项(AQP4，MOG，MBP，GFAP，AQP1)</t>
  </si>
  <si>
    <t>重症肌无力4项(MuSK（IgG4）、LRP4（IgG）、Titin、SOX1)</t>
  </si>
  <si>
    <t>转染细胞法
免疫斑点法</t>
  </si>
  <si>
    <t>在部分抗AchR抗体阴性的全身性MG患者中可以检测到抗MuSK抗体，典型MG临床特征加上抗AchR抗体或抗MuSK抗体阳性可确诊MG。SOX-1与肌无力综合征（Lambert-Eatin)相关，常伴肿瘤，特别是小细胞肺癌，肌无力症状先于肿瘤症状出现。Titin在重症肌无力患者中可以与抗乙酰胆碱受体抗体同时出现</t>
  </si>
  <si>
    <t>抗MuSK抗体</t>
  </si>
  <si>
    <t>在部分抗AchR抗体阴性的全身性MG患者中可以检测到抗MuSK抗体，典型MG临床特征加上抗AchR抗体或抗MuSK抗体阳性可确诊MG</t>
  </si>
  <si>
    <t>乙酰胆碱受体抗体</t>
  </si>
  <si>
    <t>RIA</t>
  </si>
  <si>
    <t>AchR抗体是重症肌无力的血清学检测必不可少的指标，该抗体在患者中的阳性率为90%。</t>
  </si>
  <si>
    <t>P型电压门控钙通道自身抗体（VGCC）</t>
  </si>
  <si>
    <t>抗VGCC抗体见于85-95%的Lambert-Eaton肌无力综合征（LEMS）患者，部分副肿瘤综合征或肌萎缩侧索硬化患者VGCC抗体可呈阳性。</t>
  </si>
  <si>
    <t>GQ1B</t>
  </si>
  <si>
    <t>用于多灶性运动神经病、感觉性神经病、格林巴利综合症及米勒-费雪综合征的辅助诊断。超过90%的密勒-费雪综合征患者出现GQ1b抗体。多灶性运动神经病抗体多为IgM型GM1抗体，阳性率40-70%</t>
  </si>
  <si>
    <t>神经节苷脂抗体3项(GM1,GD1b,GQ(IgG+IgM）)</t>
  </si>
  <si>
    <t>800(每个标本单独计费)</t>
  </si>
  <si>
    <t>神经节苷脂抗体7项(GM1,GM2,GM3,GD1a,GD1b,GT1b,GQ1b(IgG+IgM）)</t>
  </si>
  <si>
    <t>神经节苷脂抗体12项(GM1,GM2,GM3,GM4,GD1a,GD1b,GD2,GD3,GT1a,GT1b,GQ1b,sulftide）(IgG+IgM）)</t>
  </si>
  <si>
    <t>抗NF155抗体</t>
  </si>
  <si>
    <t>600(每个标本单独计费)</t>
  </si>
  <si>
    <t>慢性炎性脱髓鞘性多发性神经根神经病CIDP是一类由免疫介导的慢性运动感觉性周围神经病。30％的CIDP患者血清中的IgG抗体会与郎飞氏结结区、结旁区结构结合，参与CIDP的病理生理机制。结区或结旁区相关抗体检测有助于患者特殊的治疗选择</t>
  </si>
  <si>
    <t>NF186</t>
  </si>
  <si>
    <t>郎飞氏结节2项(NF155、NF186)</t>
  </si>
  <si>
    <t>郎飞氏结节3项(NF155、NF186、CNTN1)</t>
  </si>
  <si>
    <t>郎飞氏结节5项(NF155、NF186、CNTN1、CNTN2、CASPR1)</t>
  </si>
  <si>
    <t>阿尔茨海默相关神经丝蛋白（AD7c-NTP）</t>
  </si>
  <si>
    <t>化学发光法</t>
  </si>
  <si>
    <t>350</t>
  </si>
  <si>
    <t>AD7c-NTP在阿尔茨海默病（AD）患者脑内表达水平升高，且出现在组织学尚完整的变性神经元中。AD7c-NTP异常表达增加是AD神经变性的早期事件，它是一种既能反应AD病理特点，又具有较高灵敏性和特异性的AD生物标志物。</t>
  </si>
  <si>
    <t>阿尔兹海默症(Aβ1-42, Aβ1-40, T-tau, P-tau)</t>
  </si>
  <si>
    <t>酶联免疫法</t>
  </si>
  <si>
    <t>3000</t>
  </si>
  <si>
    <t>脑脊液2-3ml（聚丙烯管收集）</t>
  </si>
  <si>
    <t>用于AD的临床辅助、鉴别诊断和风险评估。</t>
  </si>
  <si>
    <t>阿尔茨海默症4项+281AD相关基因(Aβ1-42、Aβ1-40、t-Tau、p-Tau、281AD相关基因)</t>
  </si>
  <si>
    <t>酶联免疫法+测序</t>
  </si>
  <si>
    <t>5500</t>
  </si>
  <si>
    <t>20个工作日</t>
  </si>
  <si>
    <t>脑脊液2ml+ETDA血液2ml</t>
  </si>
  <si>
    <t>阿尔茨海默症7项(Aβ1-42、Aβ1-40、t-Tau、p-Tau、APOE、HTT、C9orf72)</t>
  </si>
  <si>
    <t>4500</t>
  </si>
  <si>
    <t>慢性萎缩性胃炎/恶性贫血检测</t>
  </si>
  <si>
    <t>线性免疫印迹法</t>
  </si>
  <si>
    <t>用于萎缩性胃炎的诊断、恶性贫血与其他巨幼细胞性贫血的鉴别诊断。</t>
  </si>
  <si>
    <t>自身抗体检测系列</t>
  </si>
  <si>
    <t>250402016①
250402016②
250402016③250402042X3</t>
  </si>
  <si>
    <t>磷脂综合征（APS）</t>
  </si>
  <si>
    <t>血清3ml</t>
  </si>
  <si>
    <t>磷脂综合症辅助诊断。</t>
  </si>
  <si>
    <t>非标准抗磷脂抗体谱四项</t>
  </si>
  <si>
    <t>周三白天检测，周四报告</t>
  </si>
  <si>
    <t>帮助血清阴性APS诊断磷脂综合征，提高复发性不良妊娠的诊断率。</t>
  </si>
  <si>
    <t>非标准抗磷脂抗体谱六项</t>
  </si>
  <si>
    <t>封闭抗体</t>
  </si>
  <si>
    <t>丈夫EDTA抗凝全血2ml和妻子血清1ml</t>
  </si>
  <si>
    <t>封闭抗体阳性，可以保护胎儿免受母体的免疫识别和攻击。阴性会引起反复流产和免疫性不孕不育。</t>
  </si>
  <si>
    <t>蛋白C</t>
  </si>
  <si>
    <t>蛋白C缺陷导致血栓形成。</t>
  </si>
  <si>
    <t>蛋白S</t>
  </si>
  <si>
    <t>蛋白S是活化蛋白C的重要辅助因子，缺乏易导致血栓形成。</t>
  </si>
  <si>
    <t>涎液化糖链抗原（KL-6）</t>
  </si>
  <si>
    <t>周三、六检测 次日报告</t>
  </si>
  <si>
    <t>肺纤维化严重程度的标记物；
间质性肺疾病的诊断指标。</t>
  </si>
  <si>
    <t>抗磷脂酶A2受体( PLA2R ) 抗体</t>
  </si>
  <si>
    <t>间接免疫荧光法</t>
  </si>
  <si>
    <t>周二五检测 周三六报告</t>
  </si>
  <si>
    <t>FDA认可的非侵入性肾病鉴别诊断方法：1.原发性膜性肾病特异性诊断指标：抗PLA2R抗体可在70%的原发性膜性肾病病例中检出;2.抗PLA2R抗体的水平与临床疾病活动性密切相关，也是预测疾病进程的良好指标;3.监测疾病治疗效果;4.预测疾病预后：痊愈/复发。</t>
  </si>
  <si>
    <t>抗磷脂酶A2受体抗体IgG（定量）</t>
  </si>
  <si>
    <t>周二四检测  次日报告</t>
  </si>
  <si>
    <t>250402003×16</t>
  </si>
  <si>
    <t>肌炎自身抗体谱16项肌炎特异性抗体：抗Jo-1抗体、抗PL-7抗体、抗PL-12抗体、抗EJ抗体、抗OJ抗体、抗SRP抗体、抗Mi-2α抗体、抗Mi-2β抗体、抗TIF1γ抗体、抗MDA5抗体、抗NXP2抗体、抗SAE抗体
肌炎相关性抗体：抗Ku抗体、抗PM-Scl100抗体、抗PM-Scl75抗体、抗Ro-52抗体</t>
  </si>
  <si>
    <t>免疫印迹法</t>
  </si>
  <si>
    <t>自身免疫性肌炎（如多发性肌炎、皮肌炎）的鉴别诊断。</t>
  </si>
  <si>
    <t>肌炎抗体谱24项（Jo-1，PL-7，PL-12，EJ，SRP，Mi-2，MDA-5，TIF1-γ，SSA/Ro52kD，SAE-1，SAE-2，NXP-2，OJ，KS，ZO，HA，Scl-70，PM-Scl100，PM-Scl-75，Ku，RNA-PIII，Th/To，Fibrillarin，NOR-90）</t>
  </si>
  <si>
    <t>用于皮肌炎、多肌炎、包涵体肌炎、临床无肌病性皮肌炎、抗合成酶综合征、及重叠综合征的临床辅助诊断。其中Mi-2α、Mi-2β、TIF1γ、MDA5、NXP2、SAE1、Jo-1、SRP、PL-7、PL-12、EJ、OJ抗体为肌炎特异性抗体（MSA），抗cN-1A抗体是包涵体肌炎唯一自身抗体，抗Ku、PM-Scl100、PM-Scl75、U1-nRNP、Ro-52为肌炎相关性抗体（MAA），联合检测多种肌炎特异性和相关性抗体，可有效提高肌炎的血清学检出率。</t>
  </si>
  <si>
    <t>系统性硬化症12项（Scl-70, CENP-A, CENP-B, PM-Scl 100, PM-Scl 75, Ku, RNA Polymerase III, U1-RNP, Th/To, Fibrillarin, NOR-90, SSA/Ro52kD）</t>
  </si>
  <si>
    <t>用于硬化症的辅助诊断和鉴别诊断。</t>
  </si>
  <si>
    <t>肝炎检测系列</t>
  </si>
  <si>
    <t>乙型肝炎DNA测定(罗氏试剂低拷贝内标定量)(HBV-DNA)</t>
  </si>
  <si>
    <t>周三五检测       周四六报告</t>
  </si>
  <si>
    <t>1、用于乙肝患者低病毒载量检测以观察疗效及确定后续治疗方案；2、本检测对低浓度病毒检测更准确，避免假阴性，可用于治疗终点的判断。</t>
  </si>
  <si>
    <t>丙肝超敏RNA测定(罗氏试剂)(HCV-RNA)</t>
  </si>
  <si>
    <t>周一三五检测       周二四一报告</t>
  </si>
  <si>
    <t>1、用于丙肝患者低病毒载量检测以观察疗效及确定后续治疗方案；2、本检测对低浓度病毒检测更准确，避免假阴性，可用于治疗终点的判断。</t>
  </si>
  <si>
    <t>乙肝基因突变(HBV-YMDD)</t>
  </si>
  <si>
    <t>实时荧光PCR</t>
  </si>
  <si>
    <t>周二四六检测     周一三五报告</t>
  </si>
  <si>
    <t>乙肝病毒YMDD的变异，评价乙肝患者的临床用药。</t>
  </si>
  <si>
    <t>乙肝病毒P区耐药测序</t>
  </si>
  <si>
    <t>周一三五检测
 周二四六报告</t>
  </si>
  <si>
    <t>长期用药导致病毒产生耐药性突变，病情反弹，对耐药性突变相应位点进行检测，可指导临床合理用药。</t>
  </si>
  <si>
    <t>乙肝病毒基因分型</t>
  </si>
  <si>
    <t>基因扩增</t>
  </si>
  <si>
    <t>通过对HBV感染者行基因分型检测，明确其基因型，为临床医生提供更确切的病因诊断及预后参考，从而拟定抗病毒治疗方案。</t>
  </si>
  <si>
    <t>乙肝病毒前C区1896位点突变(G1896A)</t>
  </si>
  <si>
    <t>判断HBeAg/HBeAb转换是药物治疗的效果还是病毒变异造成的转换。</t>
  </si>
  <si>
    <t>乙型肝炎病毒BCP区双突变(1762及1764)检测</t>
  </si>
  <si>
    <t>判断HBeAg/HBeAb转换是药物治疗的效果还是病毒变异造成的转换；对患者预后有参考意义，监控病毒变异情况，指导临床用药。</t>
  </si>
  <si>
    <t>乙型肝炎病毒前C区及C区突变检测</t>
  </si>
  <si>
    <t>结合两对半结果和HBV-DNA定量以及突变检测，可对乙肝病毒的感染状况有一个比较准确的判断，对症治疗，取得较好的治疗效果；对患者预后有参考意义；有助于诊疗时的药物选择，确定治疗方案。</t>
  </si>
  <si>
    <t>乙型肝炎病毒S区145位氨基酸突变检测</t>
  </si>
  <si>
    <t>病毒S区基因“a”决定簇145位变异与儿童HBV疫苗的免疫失败、感染的慢性化以及爆发性肝炎的发生有非常密切的联系，导致乙肝疫苗免疫后仍出现HBsAg阳性，指导临床。</t>
  </si>
  <si>
    <t>丙肝病毒基因分型</t>
  </si>
  <si>
    <t>HCV基因分型与病程发展和治疗应答有一定相关性，例行监测有助于对特定的感染做出判断和有效的临床干预。</t>
  </si>
  <si>
    <t>乙肝病毒阿德福韦耐药突变检测</t>
  </si>
  <si>
    <t>可及时发现乙肝患者HBV阿德福韦用药相关突变，指导临床医师的治疗。</t>
  </si>
  <si>
    <t>性激素系列</t>
  </si>
  <si>
    <t>抗缪勒氏管激素（AMH）</t>
  </si>
  <si>
    <t>周一检测   周二报告</t>
  </si>
  <si>
    <t>血清1mL</t>
  </si>
  <si>
    <t>女性血清AMH水平可反应卵巢储备功能且不受月经周期和外源性性激素的影响，是目前用于预测生殖寿命，评估卵巢储备功能最好的方法。                         
1）评估卵巢储备功能； 
2）预测绝经年龄； 
3）用于疾病的诊断（性腺发育、卵巢功能早衰POF、多囊卵巢综合征PCOS、卵巢颗粒细胞瘤GCT)；
4）评估手术前后卵巢的损伤； 
5）不孕不育患者的助孕策略的选择；
6）辅助生殖技术（ART）的风险预测；
7）肿瘤放化疗后生殖毒性的监测及卵巢生殖功能的保护。</t>
  </si>
  <si>
    <t>人抑制素B(INHB)</t>
  </si>
  <si>
    <t>周一检测
周二报告</t>
  </si>
  <si>
    <t>INHB可以作为卵泡质量及获卵数量的标志物，联合AMH可有效评估卵巢储备功能。INHB也是预测男性生精功能的首选指标，还可用于儿童隐睾、性早熟的诊断，对非阻塞性无精子症病人睾丸精子抽吸的预测，监测放、化疗对男性生精功能的损伤等。</t>
  </si>
  <si>
    <t>血清性激素结合球蛋白测定</t>
  </si>
  <si>
    <t>1、女性多毛症及男性化；
2、多囊卵巢综合征、肥胖、甲状腺机能低下SHBG水平下降；
3、男性性腺机能减退，SHBG水平升高；
4、乳房早熟者血清性激素结合球蛋白升高。</t>
  </si>
  <si>
    <t>性早熟激素8项（孕酮、17-羟孕酮、总睾酮、雄烯二酮、皮质醇、11-脱氧皮质醇、脱氢表雄酮、脱氧皮质酮）</t>
  </si>
  <si>
    <t xml:space="preserve">5个工作日
</t>
  </si>
  <si>
    <t>血清（不含分离胶管）≥1mL</t>
  </si>
  <si>
    <t>适用于不同类型性早熟的鉴别诊断和辅助诊断。</t>
  </si>
  <si>
    <t>女性雄激素套餐（17-羟孕酮、总睾酮、雄烯二酮、脱氢表雄酮、脱氧皮质酮）</t>
  </si>
  <si>
    <t>适用于鉴别由CAH、PCOS、肾上腺功能早现等疾病引起的高雄激素症状。</t>
  </si>
  <si>
    <t>营养监测</t>
  </si>
  <si>
    <t>250309001×2</t>
  </si>
  <si>
    <t>25-羟维生素D（包括：25-羟维生素D2，25-羟维生素D3，25-羟维生素D）</t>
  </si>
  <si>
    <t>串联质谱法</t>
  </si>
  <si>
    <t>广泛的应用于骨质疏松症的防治、药物疗效监测。</t>
  </si>
  <si>
    <t>250309001×2
250309004①×2
250309004②</t>
  </si>
  <si>
    <t>维生素群检测（含维生素D2、维生素D3、总维生素D、维生素A、维生素E、维生素K）</t>
  </si>
  <si>
    <t>精准评估体内各项维生素的含量，指导合理补充维生素，预防长期潜伏疾病，增加机体免疫力。</t>
  </si>
  <si>
    <t>维生素B族（B1、B2、B3、B5、B9）</t>
  </si>
  <si>
    <t>维生素B缺乏症</t>
  </si>
  <si>
    <t>孕期疾病检测</t>
  </si>
  <si>
    <t>易栓症风险基因检测</t>
  </si>
  <si>
    <t>子痫前期风险评估（孕早期）</t>
  </si>
  <si>
    <t>孕早期子痫前期风险预测，辅助临床进行人群分流管理，针对高风险人群提前干预</t>
  </si>
  <si>
    <t>子痫前期风险评估（孕中晚期）</t>
  </si>
  <si>
    <t>孕中晚期子痫前期风险预测，辅助临床进行人群分流管理，针对高风险人群提前干预</t>
  </si>
  <si>
    <t>血液胆汁酸浓度检测</t>
  </si>
  <si>
    <t>血清≥1ml</t>
  </si>
  <si>
    <t>孕期胆汁淤积症的筛查及诊断</t>
  </si>
  <si>
    <t>糖尿病系列</t>
  </si>
  <si>
    <t>250402014</t>
  </si>
  <si>
    <t>抗胰岛细胞抗体(ICA)</t>
  </si>
  <si>
    <t>糖尿病诊断与分型，初发病I型糖尿病(阳性率60-85%）。</t>
  </si>
  <si>
    <t>250310043-1</t>
  </si>
  <si>
    <t>抗谷氨酸脱羧酶抗体(GAD)</t>
  </si>
  <si>
    <t>糖尿病（DM）诊断与分型，I型DM阳性率80%，适用于成年人迟发性自身免疫性糖尿病（LADA）诊断。</t>
  </si>
  <si>
    <t>抗胰岛素抗体(INS-Ab)</t>
  </si>
  <si>
    <t>放射免疫法</t>
  </si>
  <si>
    <t>胰岛素抵抗监测、糖尿病诊断与分型，初发I型糖尿病阳性率10-18%。</t>
  </si>
  <si>
    <t>肾上腺系列</t>
  </si>
  <si>
    <t>250310024-1
250310025-1
250310047-1
250310048-1</t>
  </si>
  <si>
    <t>24h尿儿茶酚胺及其代谢产物8项（NE、E、DA、NMN、MN、3-MT、VMA、HVA）</t>
  </si>
  <si>
    <t>LC-MS/MS</t>
  </si>
  <si>
    <t>尿液10mL               （24小时尿混匀后取10mL）</t>
  </si>
  <si>
    <t>血和尿中的E和NE，特别是E，是肾上腺髓质功能的标志物。血和尿中的儿茶酚胺类物质显著升高，有助于嗜铬细胞瘤的诊断。如果E升高幅度超过NE，则支持肾上腺髓质嗜铬细胞瘤的诊断。游离MNs的测定是排除嗜铬细胞瘤的最佳一线生化试验。敏感性为96%到99%，特异性为79%至89%.血浆游离MNs和尿分馏的MNs升高值大于或等于正常上限4倍以上，诊断PPGLs的可能性几乎为100%。VMA反映体内肾上腺素髓质激素的代谢变化，用于嗜铬细胞瘤的临床诊断。</t>
  </si>
  <si>
    <t>随机尿儿茶B套餐</t>
  </si>
  <si>
    <t>随机尿液5mL</t>
  </si>
  <si>
    <t>游离MNs的测定是排除嗜铬细胞瘤的最佳一线生化试验。敏感性为96%到99%，特异性为79%至89%.血浆游离MNs和尿分馏的MNs升高值大于或等于正常上限4倍以上，诊断PPGLs的可能性几乎为100%。</t>
  </si>
  <si>
    <t xml:space="preserve">250310024-1
250310047-1
250310048-1
</t>
  </si>
  <si>
    <t>血儿茶酚胺（NMN、MN、NMN+MN）</t>
  </si>
  <si>
    <t xml:space="preserve">4个工作日
</t>
  </si>
  <si>
    <t>EDTA抗凝血浆1-3mL</t>
  </si>
  <si>
    <t>尿17-羟皮质类固醇（17-OH）</t>
  </si>
  <si>
    <t>高效液相法</t>
  </si>
  <si>
    <t>周一检测
周三报告</t>
  </si>
  <si>
    <t>尿液30mL                 (24小时尿混匀后取30mL)</t>
  </si>
  <si>
    <t>判断肾上腺皮质功能紊乱的筛选指标。</t>
  </si>
  <si>
    <t>尿17-酮类固醇（17-KS）</t>
  </si>
  <si>
    <t>250310025-1</t>
  </si>
  <si>
    <t>尿香草扁桃酸定量（VMA）</t>
  </si>
  <si>
    <t>尿液15mL                         (24小时尿混匀后取15mL)</t>
  </si>
  <si>
    <t>反映体内肾上腺素髓质激素的代谢变化，用于嗜铬细胞瘤的临床诊断。</t>
  </si>
  <si>
    <t>胰岛素样生长因子1（IGF-1）</t>
  </si>
  <si>
    <t>酶化学发光法</t>
  </si>
  <si>
    <t>评估生长激素分泌。</t>
  </si>
  <si>
    <t>类胰岛素样生长因子结合蛋白3（IGF-BP3）</t>
  </si>
  <si>
    <t>多种炎症及肿瘤中可见异常表达。</t>
  </si>
  <si>
    <t>体检项目</t>
  </si>
  <si>
    <t>胸苷激酶1检测（TK1）</t>
  </si>
  <si>
    <t>周三检测           周四报告</t>
  </si>
  <si>
    <t xml:space="preserve">血清1ml </t>
  </si>
  <si>
    <t>TK1 是细胞异常增殖动力学标志物，同时也是提供肿瘤增殖情况的指标。TK1持续的、动态的变化，可更早反映肿瘤细胞的增殖速率变化，为临床制定个体化治疗方案提供指导意见。</t>
  </si>
  <si>
    <t>肺癌七项（p53、GAGE7、PGP9.5、CAGE、MAGEA1、SOX2、GBU4-5）</t>
  </si>
  <si>
    <t>血清 2ml</t>
  </si>
  <si>
    <t>肺癌相关抗体，是一个重要的肺癌预警信号，检测对于肺部的微小结节的良恶性诊断有很高的特异性与灵敏度。</t>
  </si>
  <si>
    <t>无创大肠癌分子筛查</t>
  </si>
  <si>
    <t>大肠癌辅助诊断、风险评估、复发监测</t>
  </si>
  <si>
    <t>大肠癌粪便DNA检测</t>
  </si>
  <si>
    <t>粪便</t>
  </si>
  <si>
    <t>早期筛查/辅助诊断</t>
  </si>
  <si>
    <t>P53抑癌基因检测套餐（男）</t>
  </si>
  <si>
    <t>14个工作日</t>
  </si>
  <si>
    <t>口腔拭子</t>
  </si>
  <si>
    <t>肺癌，肝癌，骨肉瘤，大肠癌，前列腺癌，神经胶质瘤，食管癌，头颈癌患病风险评估</t>
  </si>
  <si>
    <t>P53抑癌基因检测套餐（女）</t>
  </si>
  <si>
    <t>肺癌，肝癌，骨肉瘤，大肠癌，神经胶质瘤，食管癌，头颈癌，乳腺癌，卵巢癌</t>
  </si>
  <si>
    <t>男性18项高发肿瘤风险基因筛查</t>
  </si>
  <si>
    <t>通过核酸质谱技术检测受检者与肿瘤密切相关的基因及其位点信息，获得受检者的基因分型，通过对数据库建模，采用一套科学可信度高的模型对受检者的肿瘤风险进行评估，再结合受检者健康调查信息给受检者一份个性化的肿瘤防治和健康生活的建议。</t>
  </si>
  <si>
    <t>女性21项高发肿瘤风险基因筛查</t>
  </si>
  <si>
    <t>心脑血管7项患病风险基因筛查</t>
  </si>
  <si>
    <t>通过对动脉粥样硬化、冠心病、高血压、脑出血、脑梗塞、糖尿病、肥胖、高脂血症等疾病相关基因多态性的检测，确定受检者的基因分型，为受检者评估这些疾病发病的相对风险，向受检者提供针对其本人的基因分型检测报告和个性化健康指导报告。</t>
  </si>
  <si>
    <t>乳腺癌卵巢癌BRCA1/2易感基因检测</t>
  </si>
  <si>
    <t>评估具有家族史的个体罹患乳腺癌或卵巢癌的风险。</t>
  </si>
  <si>
    <t>男20项/女22项肿瘤易感全面筛查升级版</t>
  </si>
  <si>
    <t>卵巢癌，乳腺癌，结直肠癌，胃癌，肾癌，甲状腺癌，甲状旁腺癌，多发性神经纤维瘤，多发性副神经节瘤，多发性内分泌瘤，嗜铬细胞瘤，黑色素瘤，视网膜母细胞瘤，多发性软骨肉瘤，胰腺癌，食管癌，膀胱癌，淋巴瘤，子宫癌，宫颈癌，肺癌，肝癌，前列腺癌的患病风险评估</t>
  </si>
  <si>
    <t>高发肿瘤23选5基因检测</t>
  </si>
  <si>
    <t xml:space="preserve">自主定价 </t>
  </si>
  <si>
    <t>高发肿瘤23选10基因检测</t>
  </si>
  <si>
    <t>高发肿瘤23选15基因检测</t>
  </si>
  <si>
    <t>男性16种肿瘤易感基因筛查</t>
  </si>
  <si>
    <t>通过检测39个基因一次性检测16种男性高发肿瘤及肿瘤综合征风险，包括前列腺癌、乳腺癌、结直肠癌、胃癌、胰腺癌、肾癌、甲状腺癌、甲状旁腺癌、黑色素瘤、遗传性多发性神经纤维瘤I型、Lynch综合征、Li-Fraumeni综合征、Cowden综合征、Costello综合征、Peutz-Jeghers综合征、Von Hippel-Lindau综合征</t>
  </si>
  <si>
    <t>女性17种肿瘤易感基因筛查</t>
  </si>
  <si>
    <t>通过检测39个基因一次性检测17种女性高发肿瘤及肿瘤综合征风险，包括乳腺癌、卵巢癌、子宫内膜癌、结直肠癌、胃癌、胰腺癌、肾癌、甲状腺癌、甲状旁腺癌、黑色素瘤、遗传性多发性神经纤维瘤I型、Lynch综合征、Li-Fraumeni综合征、Cowden综合征、Costello综合征、Peutz-Jeghers综合征、Von Hippel-Lindau综合征</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</si>
</sst>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176" formatCode="0_ "/>
    <numFmt numFmtId="41" formatCode="_ * #,##0_ ;_ * \-#,##0_ ;_ * &quot;-&quot;_ ;_ @_ "/>
    <numFmt numFmtId="43" formatCode="_ * #,##0.00_ ;_ * \-#,##0.00_ ;_ * &quot;-&quot;??_ ;_ @_ "/>
    <numFmt numFmtId="177" formatCode="0.00_);[Red]\(0.00\)"/>
    <numFmt numFmtId="178" formatCode="0.00_ "/>
    <numFmt numFmtId="179" formatCode="0_);[Red]\(0\)"/>
  </numFmts>
  <fonts count="26">
    <font>
      <sz val="11"/>
      <color theme="1"/>
      <name val="宋体"/>
      <charset val="134"/>
      <scheme val="minor"/>
    </font>
    <font>
      <b/>
      <sz val="10"/>
      <color theme="1"/>
      <name val="微软雅黑"/>
      <charset val="134"/>
    </font>
    <font>
      <sz val="10"/>
      <color theme="1"/>
      <name val="微软雅黑"/>
      <charset val="134"/>
    </font>
    <font>
      <sz val="11"/>
      <color theme="0"/>
      <name val="宋体"/>
      <charset val="0"/>
      <scheme val="minor"/>
    </font>
    <font>
      <sz val="11"/>
      <color rgb="FF3F3F76"/>
      <name val="宋体"/>
      <charset val="0"/>
      <scheme val="minor"/>
    </font>
    <font>
      <sz val="11"/>
      <color theme="1"/>
      <name val="宋体"/>
      <charset val="0"/>
      <scheme val="minor"/>
    </font>
    <font>
      <sz val="12"/>
      <name val="宋体"/>
      <charset val="134"/>
    </font>
    <font>
      <sz val="11"/>
      <color rgb="FFFF0000"/>
      <name val="宋体"/>
      <charset val="0"/>
      <scheme val="minor"/>
    </font>
    <font>
      <sz val="11"/>
      <color rgb="FF006100"/>
      <name val="宋体"/>
      <charset val="0"/>
      <scheme val="minor"/>
    </font>
    <font>
      <sz val="11"/>
      <color rgb="FF9C0006"/>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0"/>
      <name val="Arial"/>
      <charset val="134"/>
    </font>
    <font>
      <sz val="12"/>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C6EFCE"/>
        <bgColor indexed="64"/>
      </patternFill>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rgb="FFFFFFCC"/>
        <bgColor indexed="64"/>
      </patternFill>
    </fill>
    <fill>
      <patternFill patternType="solid">
        <fgColor theme="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7"/>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0">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4" fillId="4" borderId="2" applyNumberFormat="0" applyAlignment="0" applyProtection="0">
      <alignment vertical="center"/>
    </xf>
    <xf numFmtId="44" fontId="0" fillId="0" borderId="0" applyFont="0" applyFill="0" applyBorder="0" applyAlignment="0" applyProtection="0">
      <alignment vertical="center"/>
    </xf>
    <xf numFmtId="0" fontId="6" fillId="0" borderId="0">
      <alignment vertical="center"/>
    </xf>
    <xf numFmtId="41" fontId="0" fillId="0" borderId="0" applyFont="0" applyFill="0" applyBorder="0" applyAlignment="0" applyProtection="0">
      <alignment vertical="center"/>
    </xf>
    <xf numFmtId="0" fontId="5" fillId="11" borderId="0" applyNumberFormat="0" applyBorder="0" applyAlignment="0" applyProtection="0">
      <alignment vertical="center"/>
    </xf>
    <xf numFmtId="0" fontId="9" fillId="13" borderId="0" applyNumberFormat="0" applyBorder="0" applyAlignment="0" applyProtection="0">
      <alignment vertical="center"/>
    </xf>
    <xf numFmtId="43" fontId="0" fillId="0" borderId="0" applyFont="0" applyFill="0" applyBorder="0" applyAlignment="0" applyProtection="0">
      <alignment vertical="center"/>
    </xf>
    <xf numFmtId="0" fontId="3" fillId="1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1" borderId="3" applyNumberFormat="0" applyFont="0" applyAlignment="0" applyProtection="0">
      <alignment vertical="center"/>
    </xf>
    <xf numFmtId="0" fontId="3" fillId="24" borderId="0" applyNumberFormat="0" applyBorder="0" applyAlignment="0" applyProtection="0">
      <alignment vertical="center"/>
    </xf>
    <xf numFmtId="0" fontId="6" fillId="0" borderId="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3" fillId="27" borderId="0" applyNumberFormat="0" applyBorder="0" applyAlignment="0" applyProtection="0">
      <alignment vertical="center"/>
    </xf>
    <xf numFmtId="0" fontId="13" fillId="0" borderId="5" applyNumberFormat="0" applyFill="0" applyAlignment="0" applyProtection="0">
      <alignment vertical="center"/>
    </xf>
    <xf numFmtId="0" fontId="3" fillId="18" borderId="0" applyNumberFormat="0" applyBorder="0" applyAlignment="0" applyProtection="0">
      <alignment vertical="center"/>
    </xf>
    <xf numFmtId="0" fontId="19" fillId="28" borderId="7" applyNumberFormat="0" applyAlignment="0" applyProtection="0">
      <alignment vertical="center"/>
    </xf>
    <xf numFmtId="0" fontId="20" fillId="28" borderId="2" applyNumberFormat="0" applyAlignment="0" applyProtection="0">
      <alignment vertical="center"/>
    </xf>
    <xf numFmtId="0" fontId="21" fillId="30" borderId="8" applyNumberFormat="0" applyAlignment="0" applyProtection="0">
      <alignment vertical="center"/>
    </xf>
    <xf numFmtId="0" fontId="5" fillId="23" borderId="0" applyNumberFormat="0" applyBorder="0" applyAlignment="0" applyProtection="0">
      <alignment vertical="center"/>
    </xf>
    <xf numFmtId="0" fontId="3" fillId="10" borderId="0" applyNumberFormat="0" applyBorder="0" applyAlignment="0" applyProtection="0">
      <alignment vertical="center"/>
    </xf>
    <xf numFmtId="0" fontId="22" fillId="0" borderId="9" applyNumberFormat="0" applyFill="0" applyAlignment="0" applyProtection="0">
      <alignment vertical="center"/>
    </xf>
    <xf numFmtId="0" fontId="18" fillId="0" borderId="6" applyNumberFormat="0" applyFill="0" applyAlignment="0" applyProtection="0">
      <alignment vertical="center"/>
    </xf>
    <xf numFmtId="0" fontId="8" fillId="9" borderId="0" applyNumberFormat="0" applyBorder="0" applyAlignment="0" applyProtection="0">
      <alignment vertical="center"/>
    </xf>
    <xf numFmtId="0" fontId="23" fillId="31" borderId="0" applyNumberFormat="0" applyBorder="0" applyAlignment="0" applyProtection="0">
      <alignment vertical="center"/>
    </xf>
    <xf numFmtId="0" fontId="5" fillId="8" borderId="0" applyNumberFormat="0" applyBorder="0" applyAlignment="0" applyProtection="0">
      <alignment vertical="center"/>
    </xf>
    <xf numFmtId="0" fontId="0" fillId="0" borderId="0">
      <alignment vertical="center"/>
    </xf>
    <xf numFmtId="0" fontId="3" fillId="3" borderId="0" applyNumberFormat="0" applyBorder="0" applyAlignment="0" applyProtection="0">
      <alignment vertical="center"/>
    </xf>
    <xf numFmtId="0" fontId="11" fillId="0" borderId="0">
      <alignment vertical="center"/>
    </xf>
    <xf numFmtId="0" fontId="5" fillId="12" borderId="0" applyNumberFormat="0" applyBorder="0" applyAlignment="0" applyProtection="0">
      <alignment vertical="center"/>
    </xf>
    <xf numFmtId="0" fontId="5" fillId="29" borderId="0" applyNumberFormat="0" applyBorder="0" applyAlignment="0" applyProtection="0">
      <alignment vertical="center"/>
    </xf>
    <xf numFmtId="0" fontId="5" fillId="33" borderId="0" applyNumberFormat="0" applyBorder="0" applyAlignment="0" applyProtection="0">
      <alignment vertical="center"/>
    </xf>
    <xf numFmtId="0" fontId="5" fillId="25" borderId="0" applyNumberFormat="0" applyBorder="0" applyAlignment="0" applyProtection="0">
      <alignment vertical="center"/>
    </xf>
    <xf numFmtId="0" fontId="6" fillId="0" borderId="0">
      <alignment vertical="center"/>
    </xf>
    <xf numFmtId="0" fontId="3" fillId="7" borderId="0" applyNumberFormat="0" applyBorder="0" applyAlignment="0" applyProtection="0">
      <alignment vertical="center"/>
    </xf>
    <xf numFmtId="0" fontId="25" fillId="0" borderId="0">
      <alignment vertical="center"/>
    </xf>
    <xf numFmtId="0" fontId="6" fillId="0" borderId="0">
      <alignment vertical="center"/>
    </xf>
    <xf numFmtId="0" fontId="3" fillId="32" borderId="0" applyNumberFormat="0" applyBorder="0" applyAlignment="0" applyProtection="0">
      <alignment vertical="center"/>
    </xf>
    <xf numFmtId="0" fontId="5" fillId="16" borderId="0" applyNumberFormat="0" applyBorder="0" applyAlignment="0" applyProtection="0">
      <alignment vertical="center"/>
    </xf>
    <xf numFmtId="0" fontId="5" fillId="15" borderId="0" applyNumberFormat="0" applyBorder="0" applyAlignment="0" applyProtection="0">
      <alignment vertical="center"/>
    </xf>
    <xf numFmtId="0" fontId="3" fillId="20" borderId="0" applyNumberFormat="0" applyBorder="0" applyAlignment="0" applyProtection="0">
      <alignment vertical="center"/>
    </xf>
    <xf numFmtId="0" fontId="25" fillId="0" borderId="0">
      <alignment vertical="center"/>
    </xf>
    <xf numFmtId="0" fontId="5" fillId="26" borderId="0" applyNumberFormat="0" applyBorder="0" applyAlignment="0" applyProtection="0">
      <alignment vertical="center"/>
    </xf>
    <xf numFmtId="0" fontId="3" fillId="14" borderId="0" applyNumberFormat="0" applyBorder="0" applyAlignment="0" applyProtection="0">
      <alignment vertical="center"/>
    </xf>
    <xf numFmtId="0" fontId="3" fillId="22" borderId="0" applyNumberFormat="0" applyBorder="0" applyAlignment="0" applyProtection="0">
      <alignment vertical="center"/>
    </xf>
    <xf numFmtId="0" fontId="5" fillId="6" borderId="0" applyNumberFormat="0" applyBorder="0" applyAlignment="0" applyProtection="0">
      <alignment vertical="center"/>
    </xf>
    <xf numFmtId="0" fontId="6" fillId="0" borderId="0">
      <alignment vertical="center"/>
    </xf>
    <xf numFmtId="0" fontId="3" fillId="19" borderId="0" applyNumberFormat="0" applyBorder="0" applyAlignment="0" applyProtection="0">
      <alignment vertical="center"/>
    </xf>
    <xf numFmtId="0" fontId="11" fillId="0" borderId="0">
      <alignment vertical="center"/>
    </xf>
    <xf numFmtId="0" fontId="0" fillId="0" borderId="0"/>
    <xf numFmtId="0" fontId="24" fillId="0" borderId="0" applyNumberFormat="0" applyFont="0" applyFill="0" applyBorder="0" applyAlignment="0" applyProtection="0">
      <alignment vertical="top"/>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24" fillId="0" borderId="0" applyNumberFormat="0" applyFont="0" applyFill="0" applyBorder="0" applyAlignment="0" applyProtection="0">
      <alignment vertical="top"/>
    </xf>
    <xf numFmtId="0" fontId="6" fillId="0" borderId="0">
      <alignment vertical="center"/>
    </xf>
    <xf numFmtId="0" fontId="24" fillId="0" borderId="0" applyNumberFormat="0" applyFont="0" applyFill="0" applyBorder="0" applyAlignment="0" applyProtection="0">
      <alignment vertical="top"/>
    </xf>
    <xf numFmtId="0" fontId="6" fillId="0" borderId="0"/>
    <xf numFmtId="0" fontId="0" fillId="0" borderId="0">
      <alignment vertical="center"/>
    </xf>
  </cellStyleXfs>
  <cellXfs count="58">
    <xf numFmtId="0" fontId="0" fillId="0" borderId="0" xfId="0">
      <alignment vertical="center"/>
    </xf>
    <xf numFmtId="0" fontId="1" fillId="2" borderId="1" xfId="0"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51" applyFont="1" applyFill="1" applyBorder="1" applyAlignment="1">
      <alignment horizontal="left" vertical="center" wrapText="1"/>
    </xf>
    <xf numFmtId="49" fontId="2" fillId="2" borderId="1" xfId="51" applyNumberFormat="1" applyFont="1" applyFill="1" applyBorder="1" applyAlignment="1">
      <alignment horizontal="center" vertical="center" wrapText="1"/>
    </xf>
    <xf numFmtId="0" fontId="2" fillId="2" borderId="1" xfId="51" applyFont="1" applyFill="1" applyBorder="1" applyAlignment="1">
      <alignment horizontal="center" vertical="center" wrapText="1"/>
    </xf>
    <xf numFmtId="0" fontId="2" fillId="2" borderId="1" xfId="51"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56" applyNumberFormat="1" applyFont="1" applyFill="1" applyBorder="1" applyAlignment="1">
      <alignment horizontal="left" vertical="center" wrapText="1"/>
    </xf>
    <xf numFmtId="177" fontId="2" fillId="2" borderId="1" xfId="0" applyNumberFormat="1" applyFont="1" applyFill="1" applyBorder="1" applyAlignment="1">
      <alignment horizontal="center" vertical="center" wrapText="1"/>
    </xf>
    <xf numFmtId="0" fontId="2" fillId="2" borderId="1" xfId="6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61" applyFont="1" applyFill="1" applyBorder="1" applyAlignment="1">
      <alignment horizontal="left" vertical="center" wrapText="1"/>
    </xf>
    <xf numFmtId="49" fontId="2" fillId="2" borderId="1" xfId="51" applyNumberFormat="1" applyFont="1" applyFill="1" applyBorder="1" applyAlignment="1">
      <alignment horizontal="left" vertical="center" wrapText="1"/>
    </xf>
    <xf numFmtId="178"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lignment horizontal="center" vertical="center" wrapText="1"/>
    </xf>
    <xf numFmtId="176" fontId="2" fillId="2" borderId="1" xfId="45" applyNumberFormat="1" applyFont="1" applyFill="1" applyBorder="1" applyAlignment="1">
      <alignment horizontal="center" vertical="center" wrapText="1"/>
    </xf>
    <xf numFmtId="176" fontId="2" fillId="2" borderId="1" xfId="51" applyNumberFormat="1" applyFont="1" applyFill="1" applyBorder="1" applyAlignment="1">
      <alignment horizontal="center" vertical="center" wrapText="1"/>
    </xf>
    <xf numFmtId="0" fontId="2" fillId="2" borderId="1" xfId="61" applyNumberFormat="1" applyFont="1" applyFill="1" applyBorder="1" applyAlignment="1">
      <alignment horizontal="center" vertical="center" wrapText="1"/>
    </xf>
    <xf numFmtId="176" fontId="2" fillId="2" borderId="1" xfId="45" applyNumberFormat="1" applyFont="1" applyFill="1" applyBorder="1" applyAlignment="1">
      <alignment horizontal="left" vertical="center" wrapText="1"/>
    </xf>
    <xf numFmtId="176" fontId="2" fillId="2" borderId="1" xfId="51" applyNumberFormat="1" applyFont="1" applyFill="1" applyBorder="1" applyAlignment="1">
      <alignment horizontal="left" vertical="center" wrapText="1"/>
    </xf>
    <xf numFmtId="176" fontId="2" fillId="2" borderId="1" xfId="59" applyNumberFormat="1" applyFont="1" applyFill="1" applyBorder="1" applyAlignment="1">
      <alignment horizontal="center" vertical="center" wrapText="1"/>
    </xf>
    <xf numFmtId="176" fontId="2" fillId="2" borderId="1" xfId="5" applyNumberFormat="1" applyFont="1" applyFill="1" applyBorder="1" applyAlignment="1">
      <alignment horizontal="center" vertical="center" wrapText="1"/>
    </xf>
    <xf numFmtId="176" fontId="2" fillId="2" borderId="1" xfId="5" applyNumberFormat="1" applyFont="1" applyFill="1" applyBorder="1" applyAlignment="1">
      <alignment horizontal="left" vertical="center" wrapText="1"/>
    </xf>
    <xf numFmtId="176" fontId="2" fillId="2" borderId="1" xfId="16" applyNumberFormat="1" applyFont="1" applyFill="1" applyBorder="1" applyAlignment="1">
      <alignment horizontal="left" vertical="center" wrapText="1"/>
    </xf>
    <xf numFmtId="176" fontId="2" fillId="2" borderId="1" xfId="16" applyNumberFormat="1" applyFont="1" applyFill="1" applyBorder="1" applyAlignment="1">
      <alignment horizontal="center" vertical="center" wrapText="1"/>
    </xf>
    <xf numFmtId="176" fontId="2" fillId="2" borderId="1" xfId="36" applyNumberFormat="1"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2" borderId="1" xfId="69" applyFont="1" applyFill="1" applyBorder="1" applyAlignment="1">
      <alignment horizontal="center" vertical="center" wrapText="1"/>
    </xf>
    <xf numFmtId="0" fontId="2" fillId="2" borderId="1" xfId="69" applyFont="1" applyFill="1" applyBorder="1" applyAlignment="1">
      <alignment horizontal="left" vertical="center" wrapText="1"/>
    </xf>
    <xf numFmtId="176" fontId="2" fillId="2" borderId="1" xfId="69" applyNumberFormat="1"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176" fontId="2" fillId="2" borderId="1" xfId="43" applyNumberFormat="1" applyFont="1" applyFill="1" applyBorder="1" applyAlignment="1">
      <alignment horizontal="left" vertical="center" wrapText="1"/>
    </xf>
    <xf numFmtId="176" fontId="2" fillId="2" borderId="1" xfId="59" applyNumberFormat="1" applyFont="1" applyFill="1" applyBorder="1" applyAlignment="1">
      <alignment horizontal="left" vertical="center" wrapText="1"/>
    </xf>
    <xf numFmtId="3" fontId="2" fillId="2" borderId="1" xfId="0" applyNumberFormat="1" applyFont="1" applyFill="1" applyBorder="1" applyAlignment="1">
      <alignment horizontal="center" vertical="center" wrapText="1"/>
    </xf>
    <xf numFmtId="0" fontId="1" fillId="2" borderId="1" xfId="51" applyFont="1" applyFill="1" applyBorder="1" applyAlignment="1">
      <alignment horizontal="center" vertical="center" wrapText="1"/>
    </xf>
    <xf numFmtId="0" fontId="2" fillId="2" borderId="1" xfId="46" applyFont="1" applyFill="1" applyBorder="1" applyAlignment="1">
      <alignment horizontal="left" vertical="center" wrapText="1"/>
    </xf>
    <xf numFmtId="0" fontId="2" fillId="2" borderId="1" xfId="46" applyFont="1" applyFill="1" applyBorder="1" applyAlignment="1">
      <alignment horizontal="center" vertical="center" wrapText="1"/>
    </xf>
    <xf numFmtId="0" fontId="2" fillId="2" borderId="1" xfId="38" applyFont="1" applyFill="1" applyBorder="1" applyAlignment="1">
      <alignment horizontal="center" vertical="center" wrapText="1"/>
    </xf>
    <xf numFmtId="0" fontId="2" fillId="2" borderId="1" xfId="65" applyFont="1" applyFill="1" applyBorder="1" applyAlignment="1">
      <alignment horizontal="left" vertical="center" wrapText="1"/>
    </xf>
    <xf numFmtId="0" fontId="2" fillId="2" borderId="1" xfId="60" applyFont="1" applyFill="1" applyBorder="1" applyAlignment="1">
      <alignment horizontal="center" vertical="center" wrapText="1"/>
    </xf>
    <xf numFmtId="0" fontId="2" fillId="2" borderId="1" xfId="60" applyFont="1" applyFill="1" applyBorder="1" applyAlignment="1">
      <alignment horizontal="left" vertical="center" wrapText="1"/>
    </xf>
    <xf numFmtId="179" fontId="2" fillId="2" borderId="1" xfId="51" applyNumberFormat="1" applyFont="1" applyFill="1" applyBorder="1" applyAlignment="1">
      <alignment horizontal="center" vertical="center" wrapText="1"/>
    </xf>
    <xf numFmtId="179" fontId="2" fillId="2" borderId="1" xfId="38" applyNumberFormat="1" applyFont="1" applyFill="1" applyBorder="1" applyAlignment="1">
      <alignment horizontal="center" vertical="center" wrapText="1"/>
    </xf>
    <xf numFmtId="176" fontId="2" fillId="2" borderId="1" xfId="38" applyNumberFormat="1"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2" borderId="1" xfId="38" applyFont="1" applyFill="1" applyBorder="1" applyAlignment="1">
      <alignment horizontal="left" vertical="center" wrapText="1"/>
    </xf>
    <xf numFmtId="0" fontId="1" fillId="2" borderId="1" xfId="62" applyFont="1" applyFill="1" applyBorder="1" applyAlignment="1">
      <alignment horizontal="center" vertical="center" wrapText="1"/>
    </xf>
    <xf numFmtId="0" fontId="2" fillId="2" borderId="1" xfId="64" applyFont="1" applyFill="1" applyBorder="1" applyAlignment="1">
      <alignment horizontal="left" vertical="center" wrapText="1"/>
    </xf>
    <xf numFmtId="0" fontId="2" fillId="2" borderId="1" xfId="64" applyFont="1" applyFill="1" applyBorder="1" applyAlignment="1">
      <alignment horizontal="center" vertical="center" wrapText="1"/>
    </xf>
    <xf numFmtId="10" fontId="2" fillId="2" borderId="1" xfId="58" applyNumberFormat="1" applyFont="1" applyFill="1" applyBorder="1" applyAlignment="1">
      <alignment horizontal="left" vertical="center" wrapText="1"/>
    </xf>
    <xf numFmtId="0" fontId="2" fillId="2" borderId="1" xfId="58" applyNumberFormat="1" applyFont="1" applyFill="1" applyBorder="1" applyAlignment="1">
      <alignment horizontal="center" vertical="center" wrapText="1"/>
    </xf>
    <xf numFmtId="0" fontId="2" fillId="2" borderId="1" xfId="63" applyNumberFormat="1" applyFont="1" applyFill="1" applyBorder="1" applyAlignment="1">
      <alignment horizontal="left" vertical="center" wrapText="1"/>
    </xf>
  </cellXfs>
  <cellStyles count="70">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常规 12 2 2" xfId="1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常规 8 2" xfId="3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常规 13 2 2" xfId="43"/>
    <cellStyle name="强调文字颜色 3" xfId="44" builtinId="37"/>
    <cellStyle name="常规 2 2 9" xfId="45"/>
    <cellStyle name="常规_自身抗体常用组合检验项目"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常规 2 10" xfId="56"/>
    <cellStyle name="60% - 强调文字颜色 6" xfId="57" builtinId="52"/>
    <cellStyle name="常规 7" xfId="58"/>
    <cellStyle name="常规 15" xfId="59"/>
    <cellStyle name="常规 145" xfId="60"/>
    <cellStyle name="常规 4" xfId="61"/>
    <cellStyle name="常规 4 25" xfId="62"/>
    <cellStyle name="常规 2" xfId="63"/>
    <cellStyle name="普通 2" xfId="64"/>
    <cellStyle name="常规 146" xfId="65"/>
    <cellStyle name="常规 10" xfId="66"/>
    <cellStyle name="常规 140" xfId="67"/>
    <cellStyle name="常规 80" xfId="68"/>
    <cellStyle name="常规 3" xfId="69"/>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5"/>
  <sheetViews>
    <sheetView tabSelected="1" topLeftCell="A27" workbookViewId="0">
      <selection activeCell="A1" sqref="A1:I365"/>
    </sheetView>
  </sheetViews>
  <sheetFormatPr defaultColWidth="9" defaultRowHeight="13.5"/>
  <cols>
    <col min="2" max="2" width="12.125" customWidth="1"/>
    <col min="3" max="3" width="21.5583333333333" customWidth="1"/>
    <col min="5" max="6" width="9.625" customWidth="1"/>
    <col min="7" max="7" width="11.375" customWidth="1"/>
    <col min="8" max="8" width="12.9666666666667" customWidth="1"/>
    <col min="9" max="9" width="51.25" customWidth="1"/>
  </cols>
  <sheetData>
    <row r="1" ht="16.5" spans="1:9">
      <c r="A1" s="1" t="s">
        <v>0</v>
      </c>
      <c r="B1" s="1" t="s">
        <v>1</v>
      </c>
      <c r="C1" s="1" t="s">
        <v>2</v>
      </c>
      <c r="D1" s="1" t="s">
        <v>3</v>
      </c>
      <c r="E1" s="1" t="s">
        <v>4</v>
      </c>
      <c r="F1" s="1"/>
      <c r="G1" s="1" t="s">
        <v>5</v>
      </c>
      <c r="H1" s="1" t="s">
        <v>6</v>
      </c>
      <c r="I1" s="1" t="s">
        <v>7</v>
      </c>
    </row>
    <row r="2" ht="16.5" spans="1:9">
      <c r="A2" s="1"/>
      <c r="B2" s="1"/>
      <c r="C2" s="1"/>
      <c r="D2" s="1"/>
      <c r="E2" s="2" t="s">
        <v>8</v>
      </c>
      <c r="F2" s="2" t="s">
        <v>9</v>
      </c>
      <c r="G2" s="1"/>
      <c r="H2" s="1"/>
      <c r="I2" s="1"/>
    </row>
    <row r="3" ht="66" spans="1:9">
      <c r="A3" s="1" t="s">
        <v>10</v>
      </c>
      <c r="B3" s="3" t="s">
        <v>11</v>
      </c>
      <c r="C3" s="4" t="s">
        <v>12</v>
      </c>
      <c r="D3" s="5" t="s">
        <v>13</v>
      </c>
      <c r="E3" s="6">
        <f>420*2</f>
        <v>840</v>
      </c>
      <c r="F3" s="6">
        <f>399*2</f>
        <v>798</v>
      </c>
      <c r="G3" s="6" t="s">
        <v>14</v>
      </c>
      <c r="H3" s="6" t="s">
        <v>15</v>
      </c>
      <c r="I3" s="4" t="s">
        <v>16</v>
      </c>
    </row>
    <row r="4" ht="33" spans="1:9">
      <c r="A4" s="1"/>
      <c r="B4" s="6" t="s">
        <v>17</v>
      </c>
      <c r="C4" s="4" t="s">
        <v>18</v>
      </c>
      <c r="D4" s="5" t="s">
        <v>13</v>
      </c>
      <c r="E4" s="7">
        <v>1600</v>
      </c>
      <c r="F4" s="7">
        <v>1600</v>
      </c>
      <c r="G4" s="6" t="s">
        <v>14</v>
      </c>
      <c r="H4" s="6" t="s">
        <v>15</v>
      </c>
      <c r="I4" s="14" t="s">
        <v>19</v>
      </c>
    </row>
    <row r="5" ht="33" spans="1:9">
      <c r="A5" s="1"/>
      <c r="B5" s="6" t="s">
        <v>17</v>
      </c>
      <c r="C5" s="4" t="s">
        <v>20</v>
      </c>
      <c r="D5" s="5" t="s">
        <v>13</v>
      </c>
      <c r="E5" s="7">
        <v>1200</v>
      </c>
      <c r="F5" s="7">
        <v>1200</v>
      </c>
      <c r="G5" s="6" t="s">
        <v>21</v>
      </c>
      <c r="H5" s="6" t="s">
        <v>22</v>
      </c>
      <c r="I5" s="4" t="s">
        <v>23</v>
      </c>
    </row>
    <row r="6" ht="33" spans="1:9">
      <c r="A6" s="1"/>
      <c r="B6" s="6" t="s">
        <v>17</v>
      </c>
      <c r="C6" s="8" t="s">
        <v>24</v>
      </c>
      <c r="D6" s="5" t="s">
        <v>13</v>
      </c>
      <c r="E6" s="7">
        <v>615</v>
      </c>
      <c r="F6" s="7">
        <v>615</v>
      </c>
      <c r="G6" s="6" t="s">
        <v>21</v>
      </c>
      <c r="H6" s="6" t="s">
        <v>15</v>
      </c>
      <c r="I6" s="8" t="s">
        <v>25</v>
      </c>
    </row>
    <row r="7" ht="49.5" spans="1:9">
      <c r="A7" s="1"/>
      <c r="B7" s="6" t="s">
        <v>17</v>
      </c>
      <c r="C7" s="8" t="s">
        <v>26</v>
      </c>
      <c r="D7" s="5" t="s">
        <v>13</v>
      </c>
      <c r="E7" s="7">
        <v>615</v>
      </c>
      <c r="F7" s="7">
        <v>615</v>
      </c>
      <c r="G7" s="6" t="s">
        <v>21</v>
      </c>
      <c r="H7" s="6" t="s">
        <v>15</v>
      </c>
      <c r="I7" s="8" t="s">
        <v>27</v>
      </c>
    </row>
    <row r="8" ht="33" spans="1:9">
      <c r="A8" s="1"/>
      <c r="B8" s="6" t="s">
        <v>17</v>
      </c>
      <c r="C8" s="8" t="s">
        <v>28</v>
      </c>
      <c r="D8" s="5" t="s">
        <v>13</v>
      </c>
      <c r="E8" s="7">
        <v>615</v>
      </c>
      <c r="F8" s="7">
        <v>615</v>
      </c>
      <c r="G8" s="6" t="s">
        <v>21</v>
      </c>
      <c r="H8" s="6" t="s">
        <v>15</v>
      </c>
      <c r="I8" s="8" t="s">
        <v>29</v>
      </c>
    </row>
    <row r="9" ht="33" spans="1:9">
      <c r="A9" s="1"/>
      <c r="B9" s="6" t="s">
        <v>17</v>
      </c>
      <c r="C9" s="8" t="s">
        <v>30</v>
      </c>
      <c r="D9" s="5" t="s">
        <v>13</v>
      </c>
      <c r="E9" s="7">
        <v>615</v>
      </c>
      <c r="F9" s="7">
        <v>615</v>
      </c>
      <c r="G9" s="6" t="s">
        <v>21</v>
      </c>
      <c r="H9" s="6" t="s">
        <v>15</v>
      </c>
      <c r="I9" s="8" t="s">
        <v>31</v>
      </c>
    </row>
    <row r="10" ht="33" spans="1:9">
      <c r="A10" s="1"/>
      <c r="B10" s="6" t="s">
        <v>17</v>
      </c>
      <c r="C10" s="9" t="s">
        <v>32</v>
      </c>
      <c r="D10" s="6" t="s">
        <v>33</v>
      </c>
      <c r="E10" s="6">
        <f t="shared" ref="E10:E13" si="0">420*2</f>
        <v>840</v>
      </c>
      <c r="F10" s="6">
        <v>840</v>
      </c>
      <c r="G10" s="6" t="s">
        <v>14</v>
      </c>
      <c r="H10" s="6" t="s">
        <v>15</v>
      </c>
      <c r="I10" s="4" t="s">
        <v>34</v>
      </c>
    </row>
    <row r="11" ht="33" spans="1:9">
      <c r="A11" s="1"/>
      <c r="B11" s="6" t="s">
        <v>17</v>
      </c>
      <c r="C11" s="8" t="s">
        <v>35</v>
      </c>
      <c r="D11" s="6" t="s">
        <v>36</v>
      </c>
      <c r="E11" s="6">
        <v>900</v>
      </c>
      <c r="F11" s="6">
        <v>900</v>
      </c>
      <c r="G11" s="10" t="s">
        <v>37</v>
      </c>
      <c r="H11" s="6" t="s">
        <v>15</v>
      </c>
      <c r="I11" s="15" t="s">
        <v>38</v>
      </c>
    </row>
    <row r="12" ht="33" spans="1:9">
      <c r="A12" s="1"/>
      <c r="B12" s="6" t="s">
        <v>17</v>
      </c>
      <c r="C12" s="9" t="s">
        <v>39</v>
      </c>
      <c r="D12" s="6" t="s">
        <v>33</v>
      </c>
      <c r="E12" s="6">
        <f t="shared" si="0"/>
        <v>840</v>
      </c>
      <c r="F12" s="6">
        <v>840</v>
      </c>
      <c r="G12" s="6" t="s">
        <v>14</v>
      </c>
      <c r="H12" s="6" t="s">
        <v>15</v>
      </c>
      <c r="I12" s="4" t="s">
        <v>40</v>
      </c>
    </row>
    <row r="13" ht="33" spans="1:9">
      <c r="A13" s="1"/>
      <c r="B13" s="6" t="s">
        <v>17</v>
      </c>
      <c r="C13" s="8" t="s">
        <v>41</v>
      </c>
      <c r="D13" s="3" t="s">
        <v>42</v>
      </c>
      <c r="E13" s="6">
        <f t="shared" si="0"/>
        <v>840</v>
      </c>
      <c r="F13" s="6">
        <v>840</v>
      </c>
      <c r="G13" s="6" t="s">
        <v>43</v>
      </c>
      <c r="H13" s="6" t="s">
        <v>15</v>
      </c>
      <c r="I13" s="4" t="s">
        <v>44</v>
      </c>
    </row>
    <row r="14" ht="33" spans="1:9">
      <c r="A14" s="1"/>
      <c r="B14" s="6" t="s">
        <v>17</v>
      </c>
      <c r="C14" s="8" t="s">
        <v>45</v>
      </c>
      <c r="D14" s="5" t="s">
        <v>13</v>
      </c>
      <c r="E14" s="7">
        <v>615</v>
      </c>
      <c r="F14" s="7">
        <v>615</v>
      </c>
      <c r="G14" s="6" t="s">
        <v>21</v>
      </c>
      <c r="H14" s="6" t="s">
        <v>15</v>
      </c>
      <c r="I14" s="4" t="s">
        <v>46</v>
      </c>
    </row>
    <row r="15" ht="33" spans="1:9">
      <c r="A15" s="1"/>
      <c r="B15" s="3" t="s">
        <v>11</v>
      </c>
      <c r="C15" s="8" t="s">
        <v>47</v>
      </c>
      <c r="D15" s="5" t="s">
        <v>13</v>
      </c>
      <c r="E15" s="6">
        <f>420*2</f>
        <v>840</v>
      </c>
      <c r="F15" s="6">
        <f>399*2</f>
        <v>798</v>
      </c>
      <c r="G15" s="6" t="s">
        <v>21</v>
      </c>
      <c r="H15" s="6" t="s">
        <v>15</v>
      </c>
      <c r="I15" s="4" t="s">
        <v>48</v>
      </c>
    </row>
    <row r="16" ht="33" spans="1:9">
      <c r="A16" s="1"/>
      <c r="B16" s="6" t="s">
        <v>17</v>
      </c>
      <c r="C16" s="8" t="s">
        <v>49</v>
      </c>
      <c r="D16" s="5" t="s">
        <v>13</v>
      </c>
      <c r="E16" s="6">
        <v>1200</v>
      </c>
      <c r="F16" s="6">
        <v>1200</v>
      </c>
      <c r="G16" s="6" t="s">
        <v>21</v>
      </c>
      <c r="H16" s="6" t="s">
        <v>15</v>
      </c>
      <c r="I16" s="4" t="s">
        <v>50</v>
      </c>
    </row>
    <row r="17" ht="33" spans="1:9">
      <c r="A17" s="1"/>
      <c r="B17" s="6" t="s">
        <v>51</v>
      </c>
      <c r="C17" s="8" t="s">
        <v>52</v>
      </c>
      <c r="D17" s="5" t="s">
        <v>13</v>
      </c>
      <c r="E17" s="7">
        <v>1260</v>
      </c>
      <c r="F17" s="7">
        <v>1197</v>
      </c>
      <c r="G17" s="6" t="s">
        <v>21</v>
      </c>
      <c r="H17" s="6" t="s">
        <v>15</v>
      </c>
      <c r="I17" s="8" t="s">
        <v>53</v>
      </c>
    </row>
    <row r="18" ht="33" spans="1:9">
      <c r="A18" s="1"/>
      <c r="B18" s="6" t="s">
        <v>51</v>
      </c>
      <c r="C18" s="8" t="s">
        <v>54</v>
      </c>
      <c r="D18" s="5" t="s">
        <v>13</v>
      </c>
      <c r="E18" s="7">
        <v>1260</v>
      </c>
      <c r="F18" s="7">
        <v>1197</v>
      </c>
      <c r="G18" s="6" t="s">
        <v>21</v>
      </c>
      <c r="H18" s="6" t="s">
        <v>15</v>
      </c>
      <c r="I18" s="8" t="s">
        <v>55</v>
      </c>
    </row>
    <row r="19" ht="33" spans="1:9">
      <c r="A19" s="1"/>
      <c r="B19" s="6" t="s">
        <v>51</v>
      </c>
      <c r="C19" s="8" t="s">
        <v>56</v>
      </c>
      <c r="D19" s="5" t="s">
        <v>13</v>
      </c>
      <c r="E19" s="7">
        <v>1260</v>
      </c>
      <c r="F19" s="7">
        <v>1197</v>
      </c>
      <c r="G19" s="6" t="s">
        <v>21</v>
      </c>
      <c r="H19" s="6" t="s">
        <v>15</v>
      </c>
      <c r="I19" s="8" t="s">
        <v>57</v>
      </c>
    </row>
    <row r="20" ht="33" spans="1:9">
      <c r="A20" s="1"/>
      <c r="B20" s="6" t="s">
        <v>51</v>
      </c>
      <c r="C20" s="8" t="s">
        <v>58</v>
      </c>
      <c r="D20" s="5" t="s">
        <v>13</v>
      </c>
      <c r="E20" s="7">
        <v>1260</v>
      </c>
      <c r="F20" s="7">
        <v>1197</v>
      </c>
      <c r="G20" s="6" t="s">
        <v>21</v>
      </c>
      <c r="H20" s="6" t="s">
        <v>15</v>
      </c>
      <c r="I20" s="8" t="s">
        <v>59</v>
      </c>
    </row>
    <row r="21" ht="33" spans="1:9">
      <c r="A21" s="1"/>
      <c r="B21" s="6" t="s">
        <v>51</v>
      </c>
      <c r="C21" s="8" t="s">
        <v>60</v>
      </c>
      <c r="D21" s="5" t="s">
        <v>13</v>
      </c>
      <c r="E21" s="7">
        <v>1260</v>
      </c>
      <c r="F21" s="7">
        <v>1197</v>
      </c>
      <c r="G21" s="6" t="s">
        <v>21</v>
      </c>
      <c r="H21" s="6" t="s">
        <v>15</v>
      </c>
      <c r="I21" s="8" t="s">
        <v>61</v>
      </c>
    </row>
    <row r="22" ht="33" spans="1:9">
      <c r="A22" s="1"/>
      <c r="B22" s="6" t="s">
        <v>51</v>
      </c>
      <c r="C22" s="8" t="s">
        <v>62</v>
      </c>
      <c r="D22" s="5" t="s">
        <v>13</v>
      </c>
      <c r="E22" s="7">
        <v>1260</v>
      </c>
      <c r="F22" s="7">
        <v>1197</v>
      </c>
      <c r="G22" s="6" t="s">
        <v>21</v>
      </c>
      <c r="H22" s="6" t="s">
        <v>15</v>
      </c>
      <c r="I22" s="8" t="s">
        <v>63</v>
      </c>
    </row>
    <row r="23" ht="33" spans="1:9">
      <c r="A23" s="1"/>
      <c r="B23" s="6" t="s">
        <v>51</v>
      </c>
      <c r="C23" s="8" t="s">
        <v>64</v>
      </c>
      <c r="D23" s="5" t="s">
        <v>13</v>
      </c>
      <c r="E23" s="7">
        <v>1260</v>
      </c>
      <c r="F23" s="7">
        <v>1197</v>
      </c>
      <c r="G23" s="6" t="s">
        <v>21</v>
      </c>
      <c r="H23" s="6" t="s">
        <v>15</v>
      </c>
      <c r="I23" s="8" t="s">
        <v>65</v>
      </c>
    </row>
    <row r="24" ht="33" spans="1:9">
      <c r="A24" s="1"/>
      <c r="B24" s="6" t="s">
        <v>51</v>
      </c>
      <c r="C24" s="8" t="s">
        <v>66</v>
      </c>
      <c r="D24" s="5" t="s">
        <v>13</v>
      </c>
      <c r="E24" s="7">
        <v>1260</v>
      </c>
      <c r="F24" s="7">
        <v>1197</v>
      </c>
      <c r="G24" s="6" t="s">
        <v>21</v>
      </c>
      <c r="H24" s="6" t="s">
        <v>15</v>
      </c>
      <c r="I24" s="8" t="s">
        <v>67</v>
      </c>
    </row>
    <row r="25" ht="82.5" spans="1:9">
      <c r="A25" s="1" t="s">
        <v>68</v>
      </c>
      <c r="B25" s="3" t="s">
        <v>69</v>
      </c>
      <c r="C25" s="8" t="s">
        <v>70</v>
      </c>
      <c r="D25" s="3" t="s">
        <v>71</v>
      </c>
      <c r="E25" s="3" t="s">
        <v>72</v>
      </c>
      <c r="F25" s="6" t="s">
        <v>73</v>
      </c>
      <c r="G25" s="3" t="s">
        <v>37</v>
      </c>
      <c r="H25" s="3" t="s">
        <v>74</v>
      </c>
      <c r="I25" s="8" t="s">
        <v>75</v>
      </c>
    </row>
    <row r="26" ht="49.5" spans="1:9">
      <c r="A26" s="1"/>
      <c r="B26" s="3" t="s">
        <v>69</v>
      </c>
      <c r="C26" s="8" t="s">
        <v>76</v>
      </c>
      <c r="D26" s="3" t="s">
        <v>71</v>
      </c>
      <c r="E26" s="3" t="s">
        <v>72</v>
      </c>
      <c r="F26" s="6" t="s">
        <v>73</v>
      </c>
      <c r="G26" s="3" t="s">
        <v>37</v>
      </c>
      <c r="H26" s="3" t="s">
        <v>74</v>
      </c>
      <c r="I26" s="8" t="s">
        <v>75</v>
      </c>
    </row>
    <row r="27" ht="49.5" spans="1:9">
      <c r="A27" s="1"/>
      <c r="B27" s="3" t="s">
        <v>69</v>
      </c>
      <c r="C27" s="8" t="s">
        <v>77</v>
      </c>
      <c r="D27" s="3" t="s">
        <v>71</v>
      </c>
      <c r="E27" s="3" t="s">
        <v>72</v>
      </c>
      <c r="F27" s="6" t="s">
        <v>73</v>
      </c>
      <c r="G27" s="3" t="s">
        <v>37</v>
      </c>
      <c r="H27" s="3" t="s">
        <v>74</v>
      </c>
      <c r="I27" s="8" t="s">
        <v>75</v>
      </c>
    </row>
    <row r="28" ht="115.5" spans="1:9">
      <c r="A28" s="1"/>
      <c r="B28" s="3" t="s">
        <v>69</v>
      </c>
      <c r="C28" s="8" t="s">
        <v>78</v>
      </c>
      <c r="D28" s="3" t="s">
        <v>71</v>
      </c>
      <c r="E28" s="3" t="s">
        <v>72</v>
      </c>
      <c r="F28" s="6" t="s">
        <v>73</v>
      </c>
      <c r="G28" s="3" t="s">
        <v>37</v>
      </c>
      <c r="H28" s="3" t="s">
        <v>74</v>
      </c>
      <c r="I28" s="8" t="s">
        <v>75</v>
      </c>
    </row>
    <row r="29" ht="66" spans="1:9">
      <c r="A29" s="1"/>
      <c r="B29" s="3" t="s">
        <v>69</v>
      </c>
      <c r="C29" s="8" t="s">
        <v>79</v>
      </c>
      <c r="D29" s="3" t="s">
        <v>71</v>
      </c>
      <c r="E29" s="3" t="s">
        <v>72</v>
      </c>
      <c r="F29" s="6" t="s">
        <v>73</v>
      </c>
      <c r="G29" s="3" t="s">
        <v>37</v>
      </c>
      <c r="H29" s="3" t="s">
        <v>74</v>
      </c>
      <c r="I29" s="8" t="s">
        <v>75</v>
      </c>
    </row>
    <row r="30" ht="49.5" spans="1:9">
      <c r="A30" s="1"/>
      <c r="B30" s="3" t="s">
        <v>69</v>
      </c>
      <c r="C30" s="8" t="s">
        <v>80</v>
      </c>
      <c r="D30" s="3" t="s">
        <v>71</v>
      </c>
      <c r="E30" s="3" t="s">
        <v>72</v>
      </c>
      <c r="F30" s="6" t="s">
        <v>73</v>
      </c>
      <c r="G30" s="3" t="s">
        <v>37</v>
      </c>
      <c r="H30" s="3" t="s">
        <v>74</v>
      </c>
      <c r="I30" s="8" t="s">
        <v>75</v>
      </c>
    </row>
    <row r="31" ht="49.5" spans="1:9">
      <c r="A31" s="1"/>
      <c r="B31" s="3" t="s">
        <v>69</v>
      </c>
      <c r="C31" s="8" t="s">
        <v>81</v>
      </c>
      <c r="D31" s="3" t="s">
        <v>71</v>
      </c>
      <c r="E31" s="3" t="s">
        <v>72</v>
      </c>
      <c r="F31" s="6" t="s">
        <v>73</v>
      </c>
      <c r="G31" s="3" t="s">
        <v>82</v>
      </c>
      <c r="H31" s="3" t="s">
        <v>15</v>
      </c>
      <c r="I31" s="8" t="s">
        <v>75</v>
      </c>
    </row>
    <row r="32" ht="16.5" spans="1:9">
      <c r="A32" s="1"/>
      <c r="B32" s="3" t="s">
        <v>69</v>
      </c>
      <c r="C32" s="8" t="s">
        <v>83</v>
      </c>
      <c r="D32" s="3" t="s">
        <v>71</v>
      </c>
      <c r="E32" s="3">
        <v>180</v>
      </c>
      <c r="F32" s="6">
        <v>171</v>
      </c>
      <c r="G32" s="3" t="s">
        <v>37</v>
      </c>
      <c r="H32" s="3" t="s">
        <v>74</v>
      </c>
      <c r="I32" s="8" t="s">
        <v>75</v>
      </c>
    </row>
    <row r="33" ht="49.5" spans="1:9">
      <c r="A33" s="1"/>
      <c r="B33" s="3" t="s">
        <v>69</v>
      </c>
      <c r="C33" s="8" t="s">
        <v>84</v>
      </c>
      <c r="D33" s="3" t="s">
        <v>71</v>
      </c>
      <c r="E33" s="3" t="s">
        <v>72</v>
      </c>
      <c r="F33" s="6" t="s">
        <v>73</v>
      </c>
      <c r="G33" s="3" t="s">
        <v>37</v>
      </c>
      <c r="H33" s="3" t="s">
        <v>74</v>
      </c>
      <c r="I33" s="8" t="s">
        <v>75</v>
      </c>
    </row>
    <row r="34" ht="16.5" spans="1:9">
      <c r="A34" s="1"/>
      <c r="B34" s="3" t="s">
        <v>69</v>
      </c>
      <c r="C34" s="8" t="s">
        <v>85</v>
      </c>
      <c r="D34" s="3" t="s">
        <v>71</v>
      </c>
      <c r="E34" s="3">
        <v>180</v>
      </c>
      <c r="F34" s="6">
        <v>171</v>
      </c>
      <c r="G34" s="3" t="s">
        <v>37</v>
      </c>
      <c r="H34" s="3" t="s">
        <v>74</v>
      </c>
      <c r="I34" s="8" t="s">
        <v>75</v>
      </c>
    </row>
    <row r="35" ht="16.5" spans="1:9">
      <c r="A35" s="1"/>
      <c r="B35" s="3" t="s">
        <v>69</v>
      </c>
      <c r="C35" s="8" t="s">
        <v>86</v>
      </c>
      <c r="D35" s="3" t="s">
        <v>71</v>
      </c>
      <c r="E35" s="3">
        <v>180</v>
      </c>
      <c r="F35" s="6">
        <v>171</v>
      </c>
      <c r="G35" s="3" t="s">
        <v>82</v>
      </c>
      <c r="H35" s="3" t="s">
        <v>74</v>
      </c>
      <c r="I35" s="8" t="s">
        <v>75</v>
      </c>
    </row>
    <row r="36" ht="16.5" spans="1:9">
      <c r="A36" s="1"/>
      <c r="B36" s="3" t="s">
        <v>69</v>
      </c>
      <c r="C36" s="8" t="s">
        <v>87</v>
      </c>
      <c r="D36" s="3" t="s">
        <v>71</v>
      </c>
      <c r="E36" s="3">
        <v>180</v>
      </c>
      <c r="F36" s="6">
        <v>171</v>
      </c>
      <c r="G36" s="3" t="s">
        <v>21</v>
      </c>
      <c r="H36" s="3" t="s">
        <v>88</v>
      </c>
      <c r="I36" s="8" t="s">
        <v>75</v>
      </c>
    </row>
    <row r="37" ht="49.5" spans="1:9">
      <c r="A37" s="1"/>
      <c r="B37" s="3" t="s">
        <v>69</v>
      </c>
      <c r="C37" s="8" t="s">
        <v>89</v>
      </c>
      <c r="D37" s="3" t="s">
        <v>71</v>
      </c>
      <c r="E37" s="3" t="s">
        <v>72</v>
      </c>
      <c r="F37" s="6" t="s">
        <v>73</v>
      </c>
      <c r="G37" s="3" t="s">
        <v>37</v>
      </c>
      <c r="H37" s="3" t="s">
        <v>88</v>
      </c>
      <c r="I37" s="8" t="s">
        <v>75</v>
      </c>
    </row>
    <row r="38" ht="33" spans="1:9">
      <c r="A38" s="1"/>
      <c r="B38" s="3">
        <v>250309005</v>
      </c>
      <c r="C38" s="8" t="s">
        <v>90</v>
      </c>
      <c r="D38" s="3" t="s">
        <v>91</v>
      </c>
      <c r="E38" s="3">
        <v>108</v>
      </c>
      <c r="F38" s="6">
        <v>103</v>
      </c>
      <c r="G38" s="3" t="s">
        <v>92</v>
      </c>
      <c r="H38" s="3" t="s">
        <v>88</v>
      </c>
      <c r="I38" s="8" t="s">
        <v>93</v>
      </c>
    </row>
    <row r="39" ht="49.5" spans="1:9">
      <c r="A39" s="1" t="s">
        <v>94</v>
      </c>
      <c r="B39" s="3" t="s">
        <v>17</v>
      </c>
      <c r="C39" s="8" t="s">
        <v>95</v>
      </c>
      <c r="D39" s="3" t="s">
        <v>96</v>
      </c>
      <c r="E39" s="3">
        <v>2400</v>
      </c>
      <c r="F39" s="3">
        <v>2400</v>
      </c>
      <c r="G39" s="3" t="s">
        <v>37</v>
      </c>
      <c r="H39" s="3" t="s">
        <v>97</v>
      </c>
      <c r="I39" s="8" t="s">
        <v>98</v>
      </c>
    </row>
    <row r="40" ht="66" spans="1:9">
      <c r="A40" s="1"/>
      <c r="B40" s="3" t="s">
        <v>17</v>
      </c>
      <c r="C40" s="8" t="s">
        <v>99</v>
      </c>
      <c r="D40" s="3" t="s">
        <v>96</v>
      </c>
      <c r="E40" s="3">
        <v>2400</v>
      </c>
      <c r="F40" s="3">
        <v>2400</v>
      </c>
      <c r="G40" s="3" t="s">
        <v>37</v>
      </c>
      <c r="H40" s="3" t="s">
        <v>100</v>
      </c>
      <c r="I40" s="8" t="s">
        <v>98</v>
      </c>
    </row>
    <row r="41" ht="49.5" spans="1:9">
      <c r="A41" s="1"/>
      <c r="B41" s="3" t="s">
        <v>17</v>
      </c>
      <c r="C41" s="8" t="s">
        <v>101</v>
      </c>
      <c r="D41" s="3" t="s">
        <v>96</v>
      </c>
      <c r="E41" s="3">
        <v>1500</v>
      </c>
      <c r="F41" s="3">
        <v>1500</v>
      </c>
      <c r="G41" s="3" t="s">
        <v>37</v>
      </c>
      <c r="H41" s="3" t="s">
        <v>97</v>
      </c>
      <c r="I41" s="8" t="s">
        <v>98</v>
      </c>
    </row>
    <row r="42" ht="66" spans="1:9">
      <c r="A42" s="1"/>
      <c r="B42" s="3" t="s">
        <v>17</v>
      </c>
      <c r="C42" s="8" t="s">
        <v>102</v>
      </c>
      <c r="D42" s="3" t="s">
        <v>96</v>
      </c>
      <c r="E42" s="3">
        <v>1500</v>
      </c>
      <c r="F42" s="3">
        <v>1500</v>
      </c>
      <c r="G42" s="3" t="s">
        <v>37</v>
      </c>
      <c r="H42" s="3" t="s">
        <v>100</v>
      </c>
      <c r="I42" s="8" t="s">
        <v>98</v>
      </c>
    </row>
    <row r="43" ht="66" spans="1:9">
      <c r="A43" s="1"/>
      <c r="B43" s="3" t="s">
        <v>17</v>
      </c>
      <c r="C43" s="8" t="s">
        <v>103</v>
      </c>
      <c r="D43" s="3" t="s">
        <v>96</v>
      </c>
      <c r="E43" s="3">
        <v>3900</v>
      </c>
      <c r="F43" s="3">
        <v>3900</v>
      </c>
      <c r="G43" s="3" t="s">
        <v>37</v>
      </c>
      <c r="H43" s="3" t="s">
        <v>104</v>
      </c>
      <c r="I43" s="8" t="s">
        <v>98</v>
      </c>
    </row>
    <row r="44" ht="82.5" spans="1:9">
      <c r="A44" s="1"/>
      <c r="B44" s="3" t="s">
        <v>17</v>
      </c>
      <c r="C44" s="8" t="s">
        <v>105</v>
      </c>
      <c r="D44" s="11" t="s">
        <v>106</v>
      </c>
      <c r="E44" s="3">
        <v>3000</v>
      </c>
      <c r="F44" s="3">
        <v>3000</v>
      </c>
      <c r="G44" s="3" t="s">
        <v>14</v>
      </c>
      <c r="H44" s="3" t="s">
        <v>107</v>
      </c>
      <c r="I44" s="13" t="s">
        <v>98</v>
      </c>
    </row>
    <row r="45" ht="82.5" spans="1:9">
      <c r="A45" s="1"/>
      <c r="B45" s="3" t="s">
        <v>17</v>
      </c>
      <c r="C45" s="8" t="s">
        <v>108</v>
      </c>
      <c r="D45" s="11" t="s">
        <v>109</v>
      </c>
      <c r="E45" s="3">
        <v>2400</v>
      </c>
      <c r="F45" s="3">
        <v>2400</v>
      </c>
      <c r="G45" s="3" t="s">
        <v>110</v>
      </c>
      <c r="H45" s="3" t="s">
        <v>107</v>
      </c>
      <c r="I45" s="13" t="s">
        <v>98</v>
      </c>
    </row>
    <row r="46" ht="49.5" spans="1:9">
      <c r="A46" s="1"/>
      <c r="B46" s="3" t="s">
        <v>17</v>
      </c>
      <c r="C46" s="8" t="s">
        <v>111</v>
      </c>
      <c r="D46" s="11" t="s">
        <v>109</v>
      </c>
      <c r="E46" s="11">
        <v>1200</v>
      </c>
      <c r="F46" s="11">
        <v>1200</v>
      </c>
      <c r="G46" s="3" t="s">
        <v>110</v>
      </c>
      <c r="H46" s="3" t="s">
        <v>112</v>
      </c>
      <c r="I46" s="13" t="s">
        <v>98</v>
      </c>
    </row>
    <row r="47" ht="49.5" spans="1:9">
      <c r="A47" s="1"/>
      <c r="B47" s="3" t="s">
        <v>17</v>
      </c>
      <c r="C47" s="8" t="s">
        <v>113</v>
      </c>
      <c r="D47" s="3" t="s">
        <v>114</v>
      </c>
      <c r="E47" s="11">
        <v>3000</v>
      </c>
      <c r="F47" s="11">
        <v>3000</v>
      </c>
      <c r="G47" s="11" t="s">
        <v>115</v>
      </c>
      <c r="H47" s="11" t="s">
        <v>116</v>
      </c>
      <c r="I47" s="13" t="s">
        <v>98</v>
      </c>
    </row>
    <row r="48" ht="49.5" spans="1:9">
      <c r="A48" s="1"/>
      <c r="B48" s="3" t="s">
        <v>17</v>
      </c>
      <c r="C48" s="8" t="s">
        <v>117</v>
      </c>
      <c r="D48" s="11" t="s">
        <v>114</v>
      </c>
      <c r="E48" s="11">
        <v>2400</v>
      </c>
      <c r="F48" s="11">
        <v>2400</v>
      </c>
      <c r="G48" s="12" t="s">
        <v>118</v>
      </c>
      <c r="H48" s="11" t="s">
        <v>116</v>
      </c>
      <c r="I48" s="13" t="s">
        <v>98</v>
      </c>
    </row>
    <row r="49" ht="49.5" spans="1:9">
      <c r="A49" s="1"/>
      <c r="B49" s="3" t="s">
        <v>17</v>
      </c>
      <c r="C49" s="8" t="s">
        <v>119</v>
      </c>
      <c r="D49" s="11" t="s">
        <v>114</v>
      </c>
      <c r="E49" s="11">
        <v>2400</v>
      </c>
      <c r="F49" s="11">
        <v>2400</v>
      </c>
      <c r="G49" s="12" t="s">
        <v>14</v>
      </c>
      <c r="H49" s="11" t="s">
        <v>116</v>
      </c>
      <c r="I49" s="13" t="s">
        <v>98</v>
      </c>
    </row>
    <row r="50" ht="66" spans="1:9">
      <c r="A50" s="1"/>
      <c r="B50" s="3" t="s">
        <v>17</v>
      </c>
      <c r="C50" s="8" t="s">
        <v>120</v>
      </c>
      <c r="D50" s="11" t="s">
        <v>121</v>
      </c>
      <c r="E50" s="11">
        <v>4800</v>
      </c>
      <c r="F50" s="11">
        <v>4800</v>
      </c>
      <c r="G50" s="11" t="s">
        <v>110</v>
      </c>
      <c r="H50" s="11" t="s">
        <v>122</v>
      </c>
      <c r="I50" s="13" t="s">
        <v>98</v>
      </c>
    </row>
    <row r="51" ht="49.5" spans="1:9">
      <c r="A51" s="1"/>
      <c r="B51" s="3" t="s">
        <v>17</v>
      </c>
      <c r="C51" s="8" t="s">
        <v>123</v>
      </c>
      <c r="D51" s="11" t="s">
        <v>121</v>
      </c>
      <c r="E51" s="11">
        <v>5280</v>
      </c>
      <c r="F51" s="11">
        <v>5280</v>
      </c>
      <c r="G51" s="11" t="s">
        <v>110</v>
      </c>
      <c r="H51" s="11" t="s">
        <v>112</v>
      </c>
      <c r="I51" s="13" t="s">
        <v>98</v>
      </c>
    </row>
    <row r="52" ht="49.5" spans="1:9">
      <c r="A52" s="1"/>
      <c r="B52" s="3" t="s">
        <v>17</v>
      </c>
      <c r="C52" s="8" t="s">
        <v>124</v>
      </c>
      <c r="D52" s="3" t="s">
        <v>125</v>
      </c>
      <c r="E52" s="3">
        <v>3500</v>
      </c>
      <c r="F52" s="3">
        <v>3500</v>
      </c>
      <c r="G52" s="3" t="s">
        <v>37</v>
      </c>
      <c r="H52" s="3" t="s">
        <v>126</v>
      </c>
      <c r="I52" s="8" t="s">
        <v>127</v>
      </c>
    </row>
    <row r="53" ht="33" spans="1:9">
      <c r="A53" s="1"/>
      <c r="B53" s="3" t="s">
        <v>17</v>
      </c>
      <c r="C53" s="13" t="s">
        <v>128</v>
      </c>
      <c r="D53" s="11" t="s">
        <v>129</v>
      </c>
      <c r="E53" s="11">
        <v>1800</v>
      </c>
      <c r="F53" s="11">
        <v>1800</v>
      </c>
      <c r="G53" s="11" t="s">
        <v>14</v>
      </c>
      <c r="H53" s="11" t="s">
        <v>130</v>
      </c>
      <c r="I53" s="13" t="s">
        <v>98</v>
      </c>
    </row>
    <row r="54" ht="49.5" spans="1:9">
      <c r="A54" s="1"/>
      <c r="B54" s="3" t="s">
        <v>17</v>
      </c>
      <c r="C54" s="13" t="s">
        <v>131</v>
      </c>
      <c r="D54" s="11" t="s">
        <v>109</v>
      </c>
      <c r="E54" s="11">
        <v>1800</v>
      </c>
      <c r="F54" s="11">
        <v>1800</v>
      </c>
      <c r="G54" s="11" t="s">
        <v>132</v>
      </c>
      <c r="H54" s="11" t="s">
        <v>112</v>
      </c>
      <c r="I54" s="13" t="s">
        <v>98</v>
      </c>
    </row>
    <row r="55" ht="33" spans="1:9">
      <c r="A55" s="1"/>
      <c r="B55" s="3" t="s">
        <v>17</v>
      </c>
      <c r="C55" s="13" t="s">
        <v>133</v>
      </c>
      <c r="D55" s="11" t="s">
        <v>129</v>
      </c>
      <c r="E55" s="11">
        <v>1200</v>
      </c>
      <c r="F55" s="11">
        <v>1200</v>
      </c>
      <c r="G55" s="11" t="s">
        <v>14</v>
      </c>
      <c r="H55" s="11" t="s">
        <v>130</v>
      </c>
      <c r="I55" s="13" t="s">
        <v>98</v>
      </c>
    </row>
    <row r="56" ht="49.5" spans="1:9">
      <c r="A56" s="1"/>
      <c r="B56" s="3" t="s">
        <v>17</v>
      </c>
      <c r="C56" s="13" t="s">
        <v>134</v>
      </c>
      <c r="D56" s="11" t="s">
        <v>109</v>
      </c>
      <c r="E56" s="11">
        <v>1200</v>
      </c>
      <c r="F56" s="11">
        <v>1200</v>
      </c>
      <c r="G56" s="11" t="s">
        <v>132</v>
      </c>
      <c r="H56" s="11" t="s">
        <v>112</v>
      </c>
      <c r="I56" s="13" t="s">
        <v>98</v>
      </c>
    </row>
    <row r="57" ht="33" spans="1:9">
      <c r="A57" s="1"/>
      <c r="B57" s="3" t="s">
        <v>17</v>
      </c>
      <c r="C57" s="13" t="s">
        <v>135</v>
      </c>
      <c r="D57" s="11" t="s">
        <v>129</v>
      </c>
      <c r="E57" s="11">
        <v>600</v>
      </c>
      <c r="F57" s="11">
        <v>600</v>
      </c>
      <c r="G57" s="11" t="s">
        <v>14</v>
      </c>
      <c r="H57" s="11" t="s">
        <v>130</v>
      </c>
      <c r="I57" s="13" t="s">
        <v>98</v>
      </c>
    </row>
    <row r="58" ht="66" spans="1:9">
      <c r="A58" s="1"/>
      <c r="B58" s="3" t="s">
        <v>17</v>
      </c>
      <c r="C58" s="13" t="s">
        <v>136</v>
      </c>
      <c r="D58" s="11" t="s">
        <v>137</v>
      </c>
      <c r="E58" s="11">
        <v>2400</v>
      </c>
      <c r="F58" s="11">
        <v>2400</v>
      </c>
      <c r="G58" s="11" t="s">
        <v>14</v>
      </c>
      <c r="H58" s="11" t="s">
        <v>138</v>
      </c>
      <c r="I58" s="13" t="s">
        <v>139</v>
      </c>
    </row>
    <row r="59" ht="82.5" spans="1:9">
      <c r="A59" s="1"/>
      <c r="B59" s="3" t="s">
        <v>17</v>
      </c>
      <c r="C59" s="13" t="s">
        <v>140</v>
      </c>
      <c r="D59" s="11" t="s">
        <v>141</v>
      </c>
      <c r="E59" s="11">
        <v>5000</v>
      </c>
      <c r="F59" s="11">
        <v>5000</v>
      </c>
      <c r="G59" s="11" t="s">
        <v>14</v>
      </c>
      <c r="H59" s="11" t="s">
        <v>142</v>
      </c>
      <c r="I59" s="13" t="s">
        <v>143</v>
      </c>
    </row>
    <row r="60" ht="49.5" spans="1:9">
      <c r="A60" s="1"/>
      <c r="B60" s="3" t="s">
        <v>17</v>
      </c>
      <c r="C60" s="13" t="s">
        <v>144</v>
      </c>
      <c r="D60" s="11" t="s">
        <v>121</v>
      </c>
      <c r="E60" s="11">
        <v>6500</v>
      </c>
      <c r="F60" s="11">
        <v>6500</v>
      </c>
      <c r="G60" s="11" t="s">
        <v>110</v>
      </c>
      <c r="H60" s="11" t="s">
        <v>145</v>
      </c>
      <c r="I60" s="13" t="s">
        <v>146</v>
      </c>
    </row>
    <row r="61" ht="49.5" spans="1:9">
      <c r="A61" s="1"/>
      <c r="B61" s="3" t="s">
        <v>17</v>
      </c>
      <c r="C61" s="13" t="s">
        <v>147</v>
      </c>
      <c r="D61" s="11" t="s">
        <v>121</v>
      </c>
      <c r="E61" s="11">
        <v>7500</v>
      </c>
      <c r="F61" s="11">
        <v>7500</v>
      </c>
      <c r="G61" s="11" t="s">
        <v>110</v>
      </c>
      <c r="H61" s="11" t="s">
        <v>112</v>
      </c>
      <c r="I61" s="13" t="s">
        <v>146</v>
      </c>
    </row>
    <row r="62" ht="49.5" spans="1:9">
      <c r="A62" s="1"/>
      <c r="B62" s="3" t="s">
        <v>17</v>
      </c>
      <c r="C62" s="13" t="s">
        <v>148</v>
      </c>
      <c r="D62" s="11" t="s">
        <v>114</v>
      </c>
      <c r="E62" s="11">
        <v>2400</v>
      </c>
      <c r="F62" s="11">
        <v>2400</v>
      </c>
      <c r="G62" s="11" t="s">
        <v>21</v>
      </c>
      <c r="H62" s="11" t="s">
        <v>116</v>
      </c>
      <c r="I62" s="13" t="s">
        <v>98</v>
      </c>
    </row>
    <row r="63" ht="49.5" spans="1:9">
      <c r="A63" s="1"/>
      <c r="B63" s="3" t="s">
        <v>17</v>
      </c>
      <c r="C63" s="13" t="s">
        <v>149</v>
      </c>
      <c r="D63" s="11" t="s">
        <v>109</v>
      </c>
      <c r="E63" s="11">
        <v>1200</v>
      </c>
      <c r="F63" s="11">
        <v>1200</v>
      </c>
      <c r="G63" s="11" t="s">
        <v>132</v>
      </c>
      <c r="H63" s="11" t="s">
        <v>112</v>
      </c>
      <c r="I63" s="13" t="s">
        <v>98</v>
      </c>
    </row>
    <row r="64" ht="82.5" spans="1:9">
      <c r="A64" s="1"/>
      <c r="B64" s="3" t="s">
        <v>17</v>
      </c>
      <c r="C64" s="13" t="s">
        <v>150</v>
      </c>
      <c r="D64" s="3" t="s">
        <v>109</v>
      </c>
      <c r="E64" s="11">
        <v>1500</v>
      </c>
      <c r="F64" s="11">
        <v>1500</v>
      </c>
      <c r="G64" s="12" t="s">
        <v>21</v>
      </c>
      <c r="H64" s="12" t="s">
        <v>151</v>
      </c>
      <c r="I64" s="16" t="s">
        <v>152</v>
      </c>
    </row>
    <row r="65" ht="33" spans="1:9">
      <c r="A65" s="1"/>
      <c r="B65" s="3" t="s">
        <v>17</v>
      </c>
      <c r="C65" s="13" t="s">
        <v>153</v>
      </c>
      <c r="D65" s="11" t="s">
        <v>121</v>
      </c>
      <c r="E65" s="11">
        <v>3000</v>
      </c>
      <c r="F65" s="11">
        <v>3000</v>
      </c>
      <c r="G65" s="11" t="s">
        <v>110</v>
      </c>
      <c r="H65" s="11" t="s">
        <v>154</v>
      </c>
      <c r="I65" s="13" t="s">
        <v>155</v>
      </c>
    </row>
    <row r="66" ht="66" spans="1:9">
      <c r="A66" s="1"/>
      <c r="B66" s="3" t="s">
        <v>17</v>
      </c>
      <c r="C66" s="13" t="s">
        <v>156</v>
      </c>
      <c r="D66" s="11" t="s">
        <v>121</v>
      </c>
      <c r="E66" s="11">
        <v>3780</v>
      </c>
      <c r="F66" s="11">
        <v>3780</v>
      </c>
      <c r="G66" s="11" t="s">
        <v>157</v>
      </c>
      <c r="H66" s="11" t="s">
        <v>158</v>
      </c>
      <c r="I66" s="13" t="s">
        <v>98</v>
      </c>
    </row>
    <row r="67" ht="49.5" spans="1:9">
      <c r="A67" s="1"/>
      <c r="B67" s="3" t="s">
        <v>17</v>
      </c>
      <c r="C67" s="13" t="s">
        <v>159</v>
      </c>
      <c r="D67" s="11" t="s">
        <v>121</v>
      </c>
      <c r="E67" s="11">
        <v>12800</v>
      </c>
      <c r="F67" s="11">
        <v>12800</v>
      </c>
      <c r="G67" s="11" t="s">
        <v>160</v>
      </c>
      <c r="H67" s="11" t="s">
        <v>161</v>
      </c>
      <c r="I67" s="13" t="s">
        <v>98</v>
      </c>
    </row>
    <row r="68" ht="49.5" spans="1:9">
      <c r="A68" s="1"/>
      <c r="B68" s="3" t="s">
        <v>17</v>
      </c>
      <c r="C68" s="17" t="s">
        <v>162</v>
      </c>
      <c r="D68" s="11" t="s">
        <v>121</v>
      </c>
      <c r="E68" s="11">
        <v>6000</v>
      </c>
      <c r="F68" s="11">
        <v>6000</v>
      </c>
      <c r="G68" s="12" t="s">
        <v>163</v>
      </c>
      <c r="H68" s="11" t="s">
        <v>145</v>
      </c>
      <c r="I68" s="13" t="s">
        <v>98</v>
      </c>
    </row>
    <row r="69" ht="49.5" spans="1:9">
      <c r="A69" s="1"/>
      <c r="B69" s="3" t="s">
        <v>17</v>
      </c>
      <c r="C69" s="17" t="s">
        <v>164</v>
      </c>
      <c r="D69" s="11" t="s">
        <v>121</v>
      </c>
      <c r="E69" s="11">
        <v>7000</v>
      </c>
      <c r="F69" s="11">
        <v>7000</v>
      </c>
      <c r="G69" s="12" t="s">
        <v>163</v>
      </c>
      <c r="H69" s="11" t="s">
        <v>112</v>
      </c>
      <c r="I69" s="13" t="s">
        <v>98</v>
      </c>
    </row>
    <row r="70" ht="33" spans="1:9">
      <c r="A70" s="1"/>
      <c r="B70" s="3" t="s">
        <v>17</v>
      </c>
      <c r="C70" s="8" t="s">
        <v>165</v>
      </c>
      <c r="D70" s="11" t="s">
        <v>166</v>
      </c>
      <c r="E70" s="11">
        <v>6000</v>
      </c>
      <c r="F70" s="11">
        <v>6000</v>
      </c>
      <c r="G70" s="11" t="s">
        <v>14</v>
      </c>
      <c r="H70" s="11" t="s">
        <v>130</v>
      </c>
      <c r="I70" s="13" t="s">
        <v>167</v>
      </c>
    </row>
    <row r="71" ht="99" spans="1:9">
      <c r="A71" s="1"/>
      <c r="B71" s="3" t="s">
        <v>17</v>
      </c>
      <c r="C71" s="8" t="s">
        <v>168</v>
      </c>
      <c r="D71" s="11" t="s">
        <v>121</v>
      </c>
      <c r="E71" s="3">
        <v>6980</v>
      </c>
      <c r="F71" s="3">
        <v>6980</v>
      </c>
      <c r="G71" s="3" t="s">
        <v>110</v>
      </c>
      <c r="H71" s="3" t="s">
        <v>169</v>
      </c>
      <c r="I71" s="8" t="s">
        <v>170</v>
      </c>
    </row>
    <row r="72" ht="33" spans="1:9">
      <c r="A72" s="1"/>
      <c r="B72" s="3" t="s">
        <v>17</v>
      </c>
      <c r="C72" s="13" t="s">
        <v>171</v>
      </c>
      <c r="D72" s="11" t="s">
        <v>141</v>
      </c>
      <c r="E72" s="11">
        <v>2400</v>
      </c>
      <c r="F72" s="11">
        <v>2400</v>
      </c>
      <c r="G72" s="11" t="s">
        <v>14</v>
      </c>
      <c r="H72" s="11" t="s">
        <v>130</v>
      </c>
      <c r="I72" s="13" t="s">
        <v>98</v>
      </c>
    </row>
    <row r="73" ht="33" spans="1:9">
      <c r="A73" s="1"/>
      <c r="B73" s="3" t="s">
        <v>17</v>
      </c>
      <c r="C73" s="13" t="s">
        <v>172</v>
      </c>
      <c r="D73" s="11" t="s">
        <v>141</v>
      </c>
      <c r="E73" s="11">
        <v>1200</v>
      </c>
      <c r="F73" s="11">
        <v>1200</v>
      </c>
      <c r="G73" s="11" t="s">
        <v>14</v>
      </c>
      <c r="H73" s="11" t="s">
        <v>130</v>
      </c>
      <c r="I73" s="13" t="s">
        <v>98</v>
      </c>
    </row>
    <row r="74" ht="49.5" spans="1:9">
      <c r="A74" s="1"/>
      <c r="B74" s="3" t="s">
        <v>17</v>
      </c>
      <c r="C74" s="13" t="s">
        <v>173</v>
      </c>
      <c r="D74" s="11" t="s">
        <v>109</v>
      </c>
      <c r="E74" s="11">
        <v>1800</v>
      </c>
      <c r="F74" s="11">
        <v>1800</v>
      </c>
      <c r="G74" s="11" t="s">
        <v>14</v>
      </c>
      <c r="H74" s="11" t="s">
        <v>112</v>
      </c>
      <c r="I74" s="13" t="s">
        <v>98</v>
      </c>
    </row>
    <row r="75" ht="49.5" spans="1:9">
      <c r="A75" s="1"/>
      <c r="B75" s="3" t="s">
        <v>17</v>
      </c>
      <c r="C75" s="13" t="s">
        <v>174</v>
      </c>
      <c r="D75" s="11" t="s">
        <v>121</v>
      </c>
      <c r="E75" s="11">
        <v>6000</v>
      </c>
      <c r="F75" s="11">
        <v>6000</v>
      </c>
      <c r="G75" s="12" t="s">
        <v>163</v>
      </c>
      <c r="H75" s="11" t="s">
        <v>145</v>
      </c>
      <c r="I75" s="13" t="s">
        <v>98</v>
      </c>
    </row>
    <row r="76" ht="49.5" spans="1:9">
      <c r="A76" s="1"/>
      <c r="B76" s="3" t="s">
        <v>17</v>
      </c>
      <c r="C76" s="13" t="s">
        <v>175</v>
      </c>
      <c r="D76" s="11" t="s">
        <v>121</v>
      </c>
      <c r="E76" s="11">
        <v>7000</v>
      </c>
      <c r="F76" s="11">
        <v>7000</v>
      </c>
      <c r="G76" s="12" t="s">
        <v>163</v>
      </c>
      <c r="H76" s="11" t="s">
        <v>112</v>
      </c>
      <c r="I76" s="13" t="s">
        <v>98</v>
      </c>
    </row>
    <row r="77" ht="33" spans="1:9">
      <c r="A77" s="1"/>
      <c r="B77" s="3" t="s">
        <v>17</v>
      </c>
      <c r="C77" s="13" t="s">
        <v>176</v>
      </c>
      <c r="D77" s="11" t="s">
        <v>121</v>
      </c>
      <c r="E77" s="11">
        <v>3900</v>
      </c>
      <c r="F77" s="11">
        <v>3900</v>
      </c>
      <c r="G77" s="12" t="s">
        <v>157</v>
      </c>
      <c r="H77" s="11" t="s">
        <v>177</v>
      </c>
      <c r="I77" s="13" t="s">
        <v>98</v>
      </c>
    </row>
    <row r="78" ht="33" spans="1:9">
      <c r="A78" s="1"/>
      <c r="B78" s="3" t="s">
        <v>17</v>
      </c>
      <c r="C78" s="18" t="s">
        <v>178</v>
      </c>
      <c r="D78" s="11" t="s">
        <v>179</v>
      </c>
      <c r="E78" s="11">
        <v>1200</v>
      </c>
      <c r="F78" s="11">
        <v>1200</v>
      </c>
      <c r="G78" s="11" t="s">
        <v>21</v>
      </c>
      <c r="H78" s="11" t="s">
        <v>130</v>
      </c>
      <c r="I78" s="13" t="s">
        <v>180</v>
      </c>
    </row>
    <row r="79" ht="49.5" spans="1:9">
      <c r="A79" s="1"/>
      <c r="B79" s="3" t="s">
        <v>17</v>
      </c>
      <c r="C79" s="19" t="s">
        <v>181</v>
      </c>
      <c r="D79" s="11" t="s">
        <v>114</v>
      </c>
      <c r="E79" s="11">
        <v>3000</v>
      </c>
      <c r="F79" s="11">
        <v>3000</v>
      </c>
      <c r="G79" s="11" t="s">
        <v>110</v>
      </c>
      <c r="H79" s="11" t="s">
        <v>182</v>
      </c>
      <c r="I79" s="13" t="s">
        <v>180</v>
      </c>
    </row>
    <row r="80" ht="33" spans="1:9">
      <c r="A80" s="1"/>
      <c r="B80" s="3" t="s">
        <v>17</v>
      </c>
      <c r="C80" s="19" t="s">
        <v>183</v>
      </c>
      <c r="D80" s="11" t="s">
        <v>179</v>
      </c>
      <c r="E80" s="11">
        <v>2400</v>
      </c>
      <c r="F80" s="11">
        <v>2400</v>
      </c>
      <c r="G80" s="11" t="s">
        <v>14</v>
      </c>
      <c r="H80" s="11" t="s">
        <v>130</v>
      </c>
      <c r="I80" s="13" t="s">
        <v>184</v>
      </c>
    </row>
    <row r="81" ht="33" spans="1:9">
      <c r="A81" s="1"/>
      <c r="B81" s="3" t="s">
        <v>17</v>
      </c>
      <c r="C81" s="19" t="s">
        <v>185</v>
      </c>
      <c r="D81" s="11" t="s">
        <v>179</v>
      </c>
      <c r="E81" s="11">
        <v>1200</v>
      </c>
      <c r="F81" s="11">
        <v>1200</v>
      </c>
      <c r="G81" s="11" t="s">
        <v>14</v>
      </c>
      <c r="H81" s="11" t="s">
        <v>130</v>
      </c>
      <c r="I81" s="13" t="s">
        <v>186</v>
      </c>
    </row>
    <row r="82" ht="49.5" spans="1:9">
      <c r="A82" s="1"/>
      <c r="B82" s="3" t="s">
        <v>17</v>
      </c>
      <c r="C82" s="19" t="s">
        <v>187</v>
      </c>
      <c r="D82" s="3" t="s">
        <v>188</v>
      </c>
      <c r="E82" s="11">
        <v>8000</v>
      </c>
      <c r="F82" s="11">
        <v>8000</v>
      </c>
      <c r="G82" s="3" t="s">
        <v>132</v>
      </c>
      <c r="H82" s="20" t="s">
        <v>189</v>
      </c>
      <c r="I82" s="16" t="s">
        <v>190</v>
      </c>
    </row>
    <row r="83" ht="66" spans="1:9">
      <c r="A83" s="1"/>
      <c r="B83" s="3" t="s">
        <v>17</v>
      </c>
      <c r="C83" s="19" t="s">
        <v>191</v>
      </c>
      <c r="D83" s="20" t="s">
        <v>121</v>
      </c>
      <c r="E83" s="20">
        <v>6500</v>
      </c>
      <c r="F83" s="20">
        <v>6500</v>
      </c>
      <c r="G83" s="20" t="s">
        <v>110</v>
      </c>
      <c r="H83" s="20" t="s">
        <v>192</v>
      </c>
      <c r="I83" s="8" t="s">
        <v>98</v>
      </c>
    </row>
    <row r="84" ht="49.5" spans="1:9">
      <c r="A84" s="1"/>
      <c r="B84" s="3" t="s">
        <v>17</v>
      </c>
      <c r="C84" s="19" t="s">
        <v>193</v>
      </c>
      <c r="D84" s="20" t="s">
        <v>121</v>
      </c>
      <c r="E84" s="20">
        <v>7500</v>
      </c>
      <c r="F84" s="20">
        <v>7500</v>
      </c>
      <c r="G84" s="20" t="s">
        <v>110</v>
      </c>
      <c r="H84" s="20" t="s">
        <v>97</v>
      </c>
      <c r="I84" s="8" t="s">
        <v>98</v>
      </c>
    </row>
    <row r="85" ht="82.5" spans="1:9">
      <c r="A85" s="1"/>
      <c r="B85" s="3" t="s">
        <v>17</v>
      </c>
      <c r="C85" s="13" t="s">
        <v>194</v>
      </c>
      <c r="D85" s="11" t="s">
        <v>121</v>
      </c>
      <c r="E85" s="11">
        <v>1500</v>
      </c>
      <c r="F85" s="11">
        <v>1500</v>
      </c>
      <c r="G85" s="11" t="s">
        <v>110</v>
      </c>
      <c r="H85" s="11" t="s">
        <v>195</v>
      </c>
      <c r="I85" s="13" t="s">
        <v>196</v>
      </c>
    </row>
    <row r="86" ht="66" spans="1:9">
      <c r="A86" s="1"/>
      <c r="B86" s="3" t="s">
        <v>17</v>
      </c>
      <c r="C86" s="8" t="s">
        <v>197</v>
      </c>
      <c r="D86" s="3" t="s">
        <v>121</v>
      </c>
      <c r="E86" s="3">
        <v>3900</v>
      </c>
      <c r="F86" s="3">
        <v>3900</v>
      </c>
      <c r="G86" s="3" t="s">
        <v>157</v>
      </c>
      <c r="H86" s="3" t="s">
        <v>198</v>
      </c>
      <c r="I86" s="8" t="s">
        <v>199</v>
      </c>
    </row>
    <row r="87" ht="33" spans="1:9">
      <c r="A87" s="1"/>
      <c r="B87" s="3" t="s">
        <v>17</v>
      </c>
      <c r="C87" s="13" t="s">
        <v>200</v>
      </c>
      <c r="D87" s="11" t="s">
        <v>201</v>
      </c>
      <c r="E87" s="11">
        <v>1600</v>
      </c>
      <c r="F87" s="11">
        <v>1600</v>
      </c>
      <c r="G87" s="6" t="s">
        <v>14</v>
      </c>
      <c r="H87" s="11" t="s">
        <v>202</v>
      </c>
      <c r="I87" s="13" t="s">
        <v>203</v>
      </c>
    </row>
    <row r="88" ht="33" spans="1:9">
      <c r="A88" s="1"/>
      <c r="B88" s="3" t="s">
        <v>17</v>
      </c>
      <c r="C88" s="13" t="s">
        <v>204</v>
      </c>
      <c r="D88" s="11" t="s">
        <v>205</v>
      </c>
      <c r="E88" s="11">
        <v>2400</v>
      </c>
      <c r="F88" s="11">
        <v>2400</v>
      </c>
      <c r="G88" s="11" t="s">
        <v>110</v>
      </c>
      <c r="H88" s="11" t="s">
        <v>206</v>
      </c>
      <c r="I88" s="13" t="s">
        <v>207</v>
      </c>
    </row>
    <row r="89" ht="49.5" spans="1:9">
      <c r="A89" s="1"/>
      <c r="B89" s="3" t="s">
        <v>17</v>
      </c>
      <c r="C89" s="13" t="s">
        <v>208</v>
      </c>
      <c r="D89" s="11" t="s">
        <v>114</v>
      </c>
      <c r="E89" s="11">
        <v>5000</v>
      </c>
      <c r="F89" s="11">
        <v>5000</v>
      </c>
      <c r="G89" s="11" t="s">
        <v>14</v>
      </c>
      <c r="H89" s="11" t="s">
        <v>209</v>
      </c>
      <c r="I89" s="13" t="s">
        <v>210</v>
      </c>
    </row>
    <row r="90" ht="49.5" spans="1:9">
      <c r="A90" s="1"/>
      <c r="B90" s="3" t="s">
        <v>17</v>
      </c>
      <c r="C90" s="13" t="s">
        <v>211</v>
      </c>
      <c r="D90" s="11" t="s">
        <v>205</v>
      </c>
      <c r="E90" s="11">
        <v>2400</v>
      </c>
      <c r="F90" s="11">
        <v>2400</v>
      </c>
      <c r="G90" s="11" t="s">
        <v>110</v>
      </c>
      <c r="H90" s="11" t="s">
        <v>212</v>
      </c>
      <c r="I90" s="13" t="s">
        <v>207</v>
      </c>
    </row>
    <row r="91" ht="49.5" spans="1:9">
      <c r="A91" s="1"/>
      <c r="B91" s="3" t="s">
        <v>17</v>
      </c>
      <c r="C91" s="13" t="s">
        <v>213</v>
      </c>
      <c r="D91" s="11" t="s">
        <v>214</v>
      </c>
      <c r="E91" s="11">
        <v>5000</v>
      </c>
      <c r="F91" s="11">
        <v>5000</v>
      </c>
      <c r="G91" s="11" t="s">
        <v>110</v>
      </c>
      <c r="H91" s="11" t="s">
        <v>215</v>
      </c>
      <c r="I91" s="13" t="s">
        <v>216</v>
      </c>
    </row>
    <row r="92" ht="66" spans="1:9">
      <c r="A92" s="1"/>
      <c r="B92" s="3" t="s">
        <v>17</v>
      </c>
      <c r="C92" s="13" t="s">
        <v>217</v>
      </c>
      <c r="D92" s="11" t="s">
        <v>121</v>
      </c>
      <c r="E92" s="11">
        <v>7500</v>
      </c>
      <c r="F92" s="11">
        <v>7500</v>
      </c>
      <c r="G92" s="11" t="s">
        <v>218</v>
      </c>
      <c r="H92" s="11" t="s">
        <v>219</v>
      </c>
      <c r="I92" s="13" t="s">
        <v>220</v>
      </c>
    </row>
    <row r="93" ht="49.5" spans="1:9">
      <c r="A93" s="1"/>
      <c r="B93" s="3" t="s">
        <v>17</v>
      </c>
      <c r="C93" s="13" t="s">
        <v>221</v>
      </c>
      <c r="D93" s="11" t="s">
        <v>121</v>
      </c>
      <c r="E93" s="11">
        <v>8500</v>
      </c>
      <c r="F93" s="11">
        <v>8500</v>
      </c>
      <c r="G93" s="11" t="s">
        <v>218</v>
      </c>
      <c r="H93" s="11" t="s">
        <v>112</v>
      </c>
      <c r="I93" s="13" t="s">
        <v>220</v>
      </c>
    </row>
    <row r="94" ht="49.5" spans="1:9">
      <c r="A94" s="1"/>
      <c r="B94" s="3" t="s">
        <v>17</v>
      </c>
      <c r="C94" s="13" t="s">
        <v>222</v>
      </c>
      <c r="D94" s="11" t="s">
        <v>121</v>
      </c>
      <c r="E94" s="11">
        <v>8000</v>
      </c>
      <c r="F94" s="11">
        <v>8000</v>
      </c>
      <c r="G94" s="11" t="s">
        <v>218</v>
      </c>
      <c r="H94" s="11" t="s">
        <v>145</v>
      </c>
      <c r="I94" s="13" t="s">
        <v>98</v>
      </c>
    </row>
    <row r="95" ht="49.5" spans="1:9">
      <c r="A95" s="1"/>
      <c r="B95" s="3" t="s">
        <v>17</v>
      </c>
      <c r="C95" s="13" t="s">
        <v>223</v>
      </c>
      <c r="D95" s="11" t="s">
        <v>121</v>
      </c>
      <c r="E95" s="11">
        <v>9000</v>
      </c>
      <c r="F95" s="11">
        <v>9000</v>
      </c>
      <c r="G95" s="11" t="s">
        <v>218</v>
      </c>
      <c r="H95" s="11" t="s">
        <v>112</v>
      </c>
      <c r="I95" s="13" t="s">
        <v>98</v>
      </c>
    </row>
    <row r="96" ht="66" spans="1:9">
      <c r="A96" s="1"/>
      <c r="B96" s="3" t="s">
        <v>17</v>
      </c>
      <c r="C96" s="13" t="s">
        <v>224</v>
      </c>
      <c r="D96" s="11" t="s">
        <v>121</v>
      </c>
      <c r="E96" s="11">
        <v>8000</v>
      </c>
      <c r="F96" s="11">
        <v>8000</v>
      </c>
      <c r="G96" s="11" t="s">
        <v>218</v>
      </c>
      <c r="H96" s="11" t="s">
        <v>219</v>
      </c>
      <c r="I96" s="13" t="s">
        <v>220</v>
      </c>
    </row>
    <row r="97" ht="49.5" spans="1:9">
      <c r="A97" s="1"/>
      <c r="B97" s="3" t="s">
        <v>17</v>
      </c>
      <c r="C97" s="13" t="s">
        <v>225</v>
      </c>
      <c r="D97" s="11" t="s">
        <v>121</v>
      </c>
      <c r="E97" s="11">
        <v>9000</v>
      </c>
      <c r="F97" s="11">
        <v>9000</v>
      </c>
      <c r="G97" s="11" t="s">
        <v>218</v>
      </c>
      <c r="H97" s="11" t="s">
        <v>112</v>
      </c>
      <c r="I97" s="13" t="s">
        <v>220</v>
      </c>
    </row>
    <row r="98" ht="66" spans="1:9">
      <c r="A98" s="1"/>
      <c r="B98" s="3" t="s">
        <v>17</v>
      </c>
      <c r="C98" s="13" t="s">
        <v>226</v>
      </c>
      <c r="D98" s="11" t="s">
        <v>121</v>
      </c>
      <c r="E98" s="11">
        <v>8000</v>
      </c>
      <c r="F98" s="11">
        <v>8000</v>
      </c>
      <c r="G98" s="11" t="s">
        <v>218</v>
      </c>
      <c r="H98" s="11" t="s">
        <v>219</v>
      </c>
      <c r="I98" s="13" t="s">
        <v>220</v>
      </c>
    </row>
    <row r="99" ht="49.5" spans="1:9">
      <c r="A99" s="1"/>
      <c r="B99" s="3" t="s">
        <v>17</v>
      </c>
      <c r="C99" s="13" t="s">
        <v>227</v>
      </c>
      <c r="D99" s="11" t="s">
        <v>121</v>
      </c>
      <c r="E99" s="11">
        <v>9000</v>
      </c>
      <c r="F99" s="11">
        <v>9000</v>
      </c>
      <c r="G99" s="11" t="s">
        <v>218</v>
      </c>
      <c r="H99" s="11" t="s">
        <v>112</v>
      </c>
      <c r="I99" s="13" t="s">
        <v>220</v>
      </c>
    </row>
    <row r="100" ht="66" spans="1:9">
      <c r="A100" s="1"/>
      <c r="B100" s="3" t="s">
        <v>17</v>
      </c>
      <c r="C100" s="13" t="s">
        <v>228</v>
      </c>
      <c r="D100" s="11" t="s">
        <v>121</v>
      </c>
      <c r="E100" s="11">
        <v>8000</v>
      </c>
      <c r="F100" s="11">
        <v>8000</v>
      </c>
      <c r="G100" s="11" t="s">
        <v>218</v>
      </c>
      <c r="H100" s="11" t="s">
        <v>219</v>
      </c>
      <c r="I100" s="13" t="s">
        <v>220</v>
      </c>
    </row>
    <row r="101" ht="49.5" spans="1:9">
      <c r="A101" s="1"/>
      <c r="B101" s="3" t="s">
        <v>17</v>
      </c>
      <c r="C101" s="13" t="s">
        <v>229</v>
      </c>
      <c r="D101" s="11" t="s">
        <v>121</v>
      </c>
      <c r="E101" s="11">
        <v>9000</v>
      </c>
      <c r="F101" s="11">
        <v>9000</v>
      </c>
      <c r="G101" s="11" t="s">
        <v>218</v>
      </c>
      <c r="H101" s="11" t="s">
        <v>112</v>
      </c>
      <c r="I101" s="13" t="s">
        <v>220</v>
      </c>
    </row>
    <row r="102" ht="82.5" spans="1:9">
      <c r="A102" s="1"/>
      <c r="B102" s="3" t="s">
        <v>17</v>
      </c>
      <c r="C102" s="8" t="s">
        <v>230</v>
      </c>
      <c r="D102" s="3" t="s">
        <v>121</v>
      </c>
      <c r="E102" s="3">
        <v>14800</v>
      </c>
      <c r="F102" s="3">
        <v>14800</v>
      </c>
      <c r="G102" s="3" t="s">
        <v>231</v>
      </c>
      <c r="H102" s="3" t="s">
        <v>232</v>
      </c>
      <c r="I102" s="8" t="s">
        <v>233</v>
      </c>
    </row>
    <row r="103" ht="49.5" spans="1:9">
      <c r="A103" s="1"/>
      <c r="B103" s="3" t="s">
        <v>17</v>
      </c>
      <c r="C103" s="8" t="s">
        <v>234</v>
      </c>
      <c r="D103" s="3" t="s">
        <v>121</v>
      </c>
      <c r="E103" s="3">
        <v>15800</v>
      </c>
      <c r="F103" s="3">
        <v>15800</v>
      </c>
      <c r="G103" s="3" t="s">
        <v>231</v>
      </c>
      <c r="H103" s="3" t="s">
        <v>97</v>
      </c>
      <c r="I103" s="8" t="s">
        <v>233</v>
      </c>
    </row>
    <row r="104" ht="82.5" spans="1:9">
      <c r="A104" s="1"/>
      <c r="B104" s="3" t="s">
        <v>17</v>
      </c>
      <c r="C104" s="8" t="s">
        <v>235</v>
      </c>
      <c r="D104" s="3" t="s">
        <v>236</v>
      </c>
      <c r="E104" s="3">
        <v>15800</v>
      </c>
      <c r="F104" s="3">
        <v>15800</v>
      </c>
      <c r="G104" s="3" t="s">
        <v>231</v>
      </c>
      <c r="H104" s="3" t="s">
        <v>237</v>
      </c>
      <c r="I104" s="8" t="s">
        <v>233</v>
      </c>
    </row>
    <row r="105" ht="66" spans="1:9">
      <c r="A105" s="1"/>
      <c r="B105" s="3" t="s">
        <v>17</v>
      </c>
      <c r="C105" s="8" t="s">
        <v>238</v>
      </c>
      <c r="D105" s="3" t="s">
        <v>236</v>
      </c>
      <c r="E105" s="3">
        <v>16800</v>
      </c>
      <c r="F105" s="3">
        <v>16800</v>
      </c>
      <c r="G105" s="3" t="s">
        <v>231</v>
      </c>
      <c r="H105" s="3" t="s">
        <v>239</v>
      </c>
      <c r="I105" s="8" t="s">
        <v>233</v>
      </c>
    </row>
    <row r="106" ht="66" spans="1:9">
      <c r="A106" s="1" t="s">
        <v>240</v>
      </c>
      <c r="B106" s="3" t="s">
        <v>241</v>
      </c>
      <c r="C106" s="8" t="s">
        <v>242</v>
      </c>
      <c r="D106" s="3" t="s">
        <v>243</v>
      </c>
      <c r="E106" s="21">
        <f>54*5</f>
        <v>270</v>
      </c>
      <c r="F106" s="21">
        <f>51*5</f>
        <v>255</v>
      </c>
      <c r="G106" s="3" t="s">
        <v>82</v>
      </c>
      <c r="H106" s="3" t="s">
        <v>15</v>
      </c>
      <c r="I106" s="8" t="s">
        <v>244</v>
      </c>
    </row>
    <row r="107" ht="49.5" spans="1:9">
      <c r="A107" s="1"/>
      <c r="B107" s="3" t="s">
        <v>245</v>
      </c>
      <c r="C107" s="8" t="s">
        <v>246</v>
      </c>
      <c r="D107" s="3" t="s">
        <v>243</v>
      </c>
      <c r="E107" s="21">
        <v>342</v>
      </c>
      <c r="F107" s="21">
        <v>327</v>
      </c>
      <c r="G107" s="21" t="s">
        <v>14</v>
      </c>
      <c r="H107" s="21" t="s">
        <v>247</v>
      </c>
      <c r="I107" s="24" t="s">
        <v>248</v>
      </c>
    </row>
    <row r="108" ht="33" spans="1:9">
      <c r="A108" s="1"/>
      <c r="B108" s="11" t="s">
        <v>17</v>
      </c>
      <c r="C108" s="14" t="s">
        <v>249</v>
      </c>
      <c r="D108" s="11" t="s">
        <v>250</v>
      </c>
      <c r="E108" s="5">
        <v>350</v>
      </c>
      <c r="F108" s="5">
        <v>350</v>
      </c>
      <c r="G108" s="22" t="s">
        <v>37</v>
      </c>
      <c r="H108" s="22" t="s">
        <v>251</v>
      </c>
      <c r="I108" s="25" t="s">
        <v>252</v>
      </c>
    </row>
    <row r="109" ht="33" spans="1:9">
      <c r="A109" s="1"/>
      <c r="B109" s="11" t="s">
        <v>17</v>
      </c>
      <c r="C109" s="14" t="s">
        <v>253</v>
      </c>
      <c r="D109" s="11" t="s">
        <v>250</v>
      </c>
      <c r="E109" s="5">
        <v>350</v>
      </c>
      <c r="F109" s="5">
        <v>350</v>
      </c>
      <c r="G109" s="22" t="s">
        <v>37</v>
      </c>
      <c r="H109" s="22" t="s">
        <v>254</v>
      </c>
      <c r="I109" s="25" t="s">
        <v>252</v>
      </c>
    </row>
    <row r="110" ht="33" spans="1:9">
      <c r="A110" s="1"/>
      <c r="B110" s="11" t="s">
        <v>17</v>
      </c>
      <c r="C110" s="13" t="s">
        <v>255</v>
      </c>
      <c r="D110" s="11" t="s">
        <v>250</v>
      </c>
      <c r="E110" s="11" t="s">
        <v>256</v>
      </c>
      <c r="F110" s="11">
        <v>600</v>
      </c>
      <c r="G110" s="11" t="s">
        <v>257</v>
      </c>
      <c r="H110" s="11" t="s">
        <v>258</v>
      </c>
      <c r="I110" s="25" t="s">
        <v>259</v>
      </c>
    </row>
    <row r="111" ht="33" spans="1:9">
      <c r="A111" s="1"/>
      <c r="B111" s="11" t="s">
        <v>17</v>
      </c>
      <c r="C111" s="13" t="s">
        <v>260</v>
      </c>
      <c r="D111" s="11" t="s">
        <v>250</v>
      </c>
      <c r="E111" s="23">
        <v>600</v>
      </c>
      <c r="F111" s="11">
        <v>600</v>
      </c>
      <c r="G111" s="11" t="s">
        <v>257</v>
      </c>
      <c r="H111" s="11" t="s">
        <v>261</v>
      </c>
      <c r="I111" s="25" t="s">
        <v>262</v>
      </c>
    </row>
    <row r="112" ht="33" spans="1:9">
      <c r="A112" s="1"/>
      <c r="B112" s="11" t="s">
        <v>17</v>
      </c>
      <c r="C112" s="13" t="s">
        <v>263</v>
      </c>
      <c r="D112" s="11" t="s">
        <v>250</v>
      </c>
      <c r="E112" s="7">
        <v>350</v>
      </c>
      <c r="F112" s="5">
        <v>350</v>
      </c>
      <c r="G112" s="11" t="s">
        <v>257</v>
      </c>
      <c r="H112" s="11" t="s">
        <v>258</v>
      </c>
      <c r="I112" s="25" t="s">
        <v>264</v>
      </c>
    </row>
    <row r="113" ht="33" spans="1:9">
      <c r="A113" s="1"/>
      <c r="B113" s="11" t="s">
        <v>17</v>
      </c>
      <c r="C113" s="13" t="s">
        <v>265</v>
      </c>
      <c r="D113" s="11" t="s">
        <v>250</v>
      </c>
      <c r="E113" s="7">
        <v>350</v>
      </c>
      <c r="F113" s="5">
        <v>350</v>
      </c>
      <c r="G113" s="11" t="s">
        <v>257</v>
      </c>
      <c r="H113" s="11" t="s">
        <v>261</v>
      </c>
      <c r="I113" s="25" t="s">
        <v>264</v>
      </c>
    </row>
    <row r="114" ht="33" spans="1:9">
      <c r="A114" s="1"/>
      <c r="B114" s="21" t="s">
        <v>17</v>
      </c>
      <c r="C114" s="8" t="s">
        <v>266</v>
      </c>
      <c r="D114" s="11" t="s">
        <v>250</v>
      </c>
      <c r="E114" s="21">
        <v>600</v>
      </c>
      <c r="F114" s="21">
        <v>600</v>
      </c>
      <c r="G114" s="21" t="s">
        <v>267</v>
      </c>
      <c r="H114" s="21" t="s">
        <v>261</v>
      </c>
      <c r="I114" s="24" t="s">
        <v>268</v>
      </c>
    </row>
    <row r="115" ht="33" spans="1:9">
      <c r="A115" s="1"/>
      <c r="B115" s="21" t="s">
        <v>17</v>
      </c>
      <c r="C115" s="8" t="s">
        <v>269</v>
      </c>
      <c r="D115" s="11" t="s">
        <v>250</v>
      </c>
      <c r="E115" s="21">
        <v>600</v>
      </c>
      <c r="F115" s="21">
        <v>600</v>
      </c>
      <c r="G115" s="3" t="s">
        <v>270</v>
      </c>
      <c r="H115" s="11" t="s">
        <v>258</v>
      </c>
      <c r="I115" s="24" t="s">
        <v>271</v>
      </c>
    </row>
    <row r="116" ht="33" spans="1:9">
      <c r="A116" s="1"/>
      <c r="B116" s="21" t="s">
        <v>17</v>
      </c>
      <c r="C116" s="8" t="s">
        <v>272</v>
      </c>
      <c r="D116" s="3" t="s">
        <v>273</v>
      </c>
      <c r="E116" s="21">
        <v>500</v>
      </c>
      <c r="F116" s="21">
        <v>500</v>
      </c>
      <c r="G116" s="3" t="s">
        <v>274</v>
      </c>
      <c r="H116" s="12" t="s">
        <v>74</v>
      </c>
      <c r="I116" s="8" t="s">
        <v>275</v>
      </c>
    </row>
    <row r="117" ht="33" spans="1:9">
      <c r="A117" s="1"/>
      <c r="B117" s="21" t="s">
        <v>17</v>
      </c>
      <c r="C117" s="8" t="s">
        <v>276</v>
      </c>
      <c r="D117" s="21" t="s">
        <v>243</v>
      </c>
      <c r="E117" s="12" t="s">
        <v>277</v>
      </c>
      <c r="F117" s="12" t="s">
        <v>277</v>
      </c>
      <c r="G117" s="12" t="s">
        <v>21</v>
      </c>
      <c r="H117" s="12" t="s">
        <v>278</v>
      </c>
      <c r="I117" s="17" t="s">
        <v>279</v>
      </c>
    </row>
    <row r="118" ht="33" spans="1:9">
      <c r="A118" s="1"/>
      <c r="B118" s="22" t="s">
        <v>17</v>
      </c>
      <c r="C118" s="8" t="s">
        <v>280</v>
      </c>
      <c r="D118" s="3" t="s">
        <v>281</v>
      </c>
      <c r="E118" s="3">
        <v>100</v>
      </c>
      <c r="F118" s="3">
        <v>100</v>
      </c>
      <c r="G118" s="3" t="s">
        <v>82</v>
      </c>
      <c r="H118" s="3" t="s">
        <v>282</v>
      </c>
      <c r="I118" s="8" t="s">
        <v>283</v>
      </c>
    </row>
    <row r="119" ht="33" spans="1:9">
      <c r="A119" s="1"/>
      <c r="B119" s="21">
        <v>250310029</v>
      </c>
      <c r="C119" s="8" t="s">
        <v>284</v>
      </c>
      <c r="D119" s="21" t="s">
        <v>285</v>
      </c>
      <c r="E119" s="21">
        <v>73</v>
      </c>
      <c r="F119" s="21">
        <v>69</v>
      </c>
      <c r="G119" s="21" t="s">
        <v>92</v>
      </c>
      <c r="H119" s="21" t="s">
        <v>261</v>
      </c>
      <c r="I119" s="24" t="s">
        <v>286</v>
      </c>
    </row>
    <row r="120" ht="33" spans="1:9">
      <c r="A120" s="1"/>
      <c r="B120" s="3">
        <v>250202018</v>
      </c>
      <c r="C120" s="8" t="s">
        <v>287</v>
      </c>
      <c r="D120" s="3" t="s">
        <v>288</v>
      </c>
      <c r="E120" s="21">
        <v>30</v>
      </c>
      <c r="F120" s="21">
        <v>29</v>
      </c>
      <c r="G120" s="21" t="s">
        <v>289</v>
      </c>
      <c r="H120" s="21" t="s">
        <v>15</v>
      </c>
      <c r="I120" s="24" t="s">
        <v>290</v>
      </c>
    </row>
    <row r="121" ht="49.5" spans="1:9">
      <c r="A121" s="1"/>
      <c r="B121" s="21" t="s">
        <v>291</v>
      </c>
      <c r="C121" s="8" t="s">
        <v>292</v>
      </c>
      <c r="D121" s="3" t="s">
        <v>293</v>
      </c>
      <c r="E121" s="21">
        <f>80+30*2+26</f>
        <v>166</v>
      </c>
      <c r="F121" s="21">
        <f>76+29*2+25</f>
        <v>159</v>
      </c>
      <c r="G121" s="3" t="s">
        <v>82</v>
      </c>
      <c r="H121" s="3" t="s">
        <v>294</v>
      </c>
      <c r="I121" s="8" t="s">
        <v>295</v>
      </c>
    </row>
    <row r="122" ht="132" spans="1:9">
      <c r="A122" s="1"/>
      <c r="B122" s="21" t="s">
        <v>296</v>
      </c>
      <c r="C122" s="8" t="s">
        <v>297</v>
      </c>
      <c r="D122" s="3" t="s">
        <v>293</v>
      </c>
      <c r="E122" s="21">
        <f>39*2+78+35</f>
        <v>191</v>
      </c>
      <c r="F122" s="21">
        <f>37*2+74+33</f>
        <v>181</v>
      </c>
      <c r="G122" s="3" t="s">
        <v>14</v>
      </c>
      <c r="H122" s="3" t="s">
        <v>298</v>
      </c>
      <c r="I122" s="8" t="s">
        <v>299</v>
      </c>
    </row>
    <row r="123" ht="132" spans="1:9">
      <c r="A123" s="1"/>
      <c r="B123" s="21" t="s">
        <v>300</v>
      </c>
      <c r="C123" s="8" t="s">
        <v>301</v>
      </c>
      <c r="D123" s="3" t="s">
        <v>293</v>
      </c>
      <c r="E123" s="21">
        <f>39*2+78+35+195*3</f>
        <v>776</v>
      </c>
      <c r="F123" s="21">
        <f>37*2+74+33+185*3</f>
        <v>736</v>
      </c>
      <c r="G123" s="3" t="s">
        <v>110</v>
      </c>
      <c r="H123" s="3" t="s">
        <v>298</v>
      </c>
      <c r="I123" s="8" t="s">
        <v>299</v>
      </c>
    </row>
    <row r="124" ht="33" spans="1:9">
      <c r="A124" s="1"/>
      <c r="B124" s="21" t="s">
        <v>302</v>
      </c>
      <c r="C124" s="8" t="s">
        <v>303</v>
      </c>
      <c r="D124" s="3" t="s">
        <v>304</v>
      </c>
      <c r="E124" s="21">
        <f>(30+30)*40</f>
        <v>2400</v>
      </c>
      <c r="F124" s="21">
        <f>57*40</f>
        <v>2280</v>
      </c>
      <c r="G124" s="21" t="s">
        <v>82</v>
      </c>
      <c r="H124" s="3" t="s">
        <v>305</v>
      </c>
      <c r="I124" s="8" t="s">
        <v>306</v>
      </c>
    </row>
    <row r="125" ht="132" spans="1:9">
      <c r="A125" s="1"/>
      <c r="B125" s="21" t="s">
        <v>307</v>
      </c>
      <c r="C125" s="8" t="s">
        <v>308</v>
      </c>
      <c r="D125" s="3" t="s">
        <v>304</v>
      </c>
      <c r="E125" s="21">
        <f>(30+30)*28</f>
        <v>1680</v>
      </c>
      <c r="F125" s="21">
        <f>57*28</f>
        <v>1596</v>
      </c>
      <c r="G125" s="21" t="s">
        <v>14</v>
      </c>
      <c r="H125" s="3" t="s">
        <v>309</v>
      </c>
      <c r="I125" s="8" t="s">
        <v>310</v>
      </c>
    </row>
    <row r="126" ht="33" spans="1:9">
      <c r="A126" s="1"/>
      <c r="B126" s="21" t="s">
        <v>302</v>
      </c>
      <c r="C126" s="8" t="s">
        <v>311</v>
      </c>
      <c r="D126" s="3" t="s">
        <v>304</v>
      </c>
      <c r="E126" s="21">
        <f>(30+30)*40</f>
        <v>2400</v>
      </c>
      <c r="F126" s="21">
        <f>57*40</f>
        <v>2280</v>
      </c>
      <c r="G126" s="21" t="s">
        <v>14</v>
      </c>
      <c r="H126" s="3" t="s">
        <v>312</v>
      </c>
      <c r="I126" s="8" t="s">
        <v>313</v>
      </c>
    </row>
    <row r="127" ht="33" spans="1:9">
      <c r="A127" s="1"/>
      <c r="B127" s="21" t="s">
        <v>314</v>
      </c>
      <c r="C127" s="8" t="s">
        <v>315</v>
      </c>
      <c r="D127" s="3" t="s">
        <v>304</v>
      </c>
      <c r="E127" s="21">
        <f>(30+30)*4</f>
        <v>240</v>
      </c>
      <c r="F127" s="21">
        <f>57*4</f>
        <v>228</v>
      </c>
      <c r="G127" s="21" t="s">
        <v>82</v>
      </c>
      <c r="H127" s="3" t="s">
        <v>15</v>
      </c>
      <c r="I127" s="8" t="s">
        <v>316</v>
      </c>
    </row>
    <row r="128" ht="115.5" spans="1:9">
      <c r="A128" s="1"/>
      <c r="B128" s="3" t="s">
        <v>317</v>
      </c>
      <c r="C128" s="8" t="s">
        <v>318</v>
      </c>
      <c r="D128" s="3" t="s">
        <v>319</v>
      </c>
      <c r="E128" s="21">
        <f>150*2+150+35</f>
        <v>485</v>
      </c>
      <c r="F128" s="21">
        <f>143*2+143+33</f>
        <v>462</v>
      </c>
      <c r="G128" s="3" t="s">
        <v>320</v>
      </c>
      <c r="H128" s="3" t="s">
        <v>321</v>
      </c>
      <c r="I128" s="8" t="s">
        <v>322</v>
      </c>
    </row>
    <row r="129" ht="33" spans="1:9">
      <c r="A129" s="1"/>
      <c r="B129" s="3" t="s">
        <v>17</v>
      </c>
      <c r="C129" s="8" t="s">
        <v>323</v>
      </c>
      <c r="D129" s="3" t="s">
        <v>324</v>
      </c>
      <c r="E129" s="3">
        <v>3500</v>
      </c>
      <c r="F129" s="3">
        <v>3500</v>
      </c>
      <c r="G129" s="21" t="s">
        <v>320</v>
      </c>
      <c r="H129" s="26" t="s">
        <v>325</v>
      </c>
      <c r="I129" s="24" t="s">
        <v>326</v>
      </c>
    </row>
    <row r="130" ht="49.5" spans="1:9">
      <c r="A130" s="1"/>
      <c r="B130" s="21" t="s">
        <v>327</v>
      </c>
      <c r="C130" s="24" t="s">
        <v>328</v>
      </c>
      <c r="D130" s="21" t="s">
        <v>114</v>
      </c>
      <c r="E130" s="21">
        <f t="shared" ref="E130:E133" si="1">130*9</f>
        <v>1170</v>
      </c>
      <c r="F130" s="21">
        <v>1112</v>
      </c>
      <c r="G130" s="21" t="s">
        <v>14</v>
      </c>
      <c r="H130" s="21" t="s">
        <v>329</v>
      </c>
      <c r="I130" s="24" t="s">
        <v>330</v>
      </c>
    </row>
    <row r="131" ht="33" spans="1:9">
      <c r="A131" s="1"/>
      <c r="B131" s="21" t="s">
        <v>327</v>
      </c>
      <c r="C131" s="24" t="s">
        <v>331</v>
      </c>
      <c r="D131" s="21" t="s">
        <v>114</v>
      </c>
      <c r="E131" s="21">
        <f t="shared" si="1"/>
        <v>1170</v>
      </c>
      <c r="F131" s="21">
        <v>1112</v>
      </c>
      <c r="G131" s="21" t="s">
        <v>14</v>
      </c>
      <c r="H131" s="21"/>
      <c r="I131" s="24" t="s">
        <v>332</v>
      </c>
    </row>
    <row r="132" ht="49.5" spans="1:9">
      <c r="A132" s="1"/>
      <c r="B132" s="21" t="s">
        <v>327</v>
      </c>
      <c r="C132" s="24" t="s">
        <v>333</v>
      </c>
      <c r="D132" s="21" t="s">
        <v>114</v>
      </c>
      <c r="E132" s="21">
        <f t="shared" si="1"/>
        <v>1170</v>
      </c>
      <c r="F132" s="21">
        <v>1112</v>
      </c>
      <c r="G132" s="21" t="s">
        <v>14</v>
      </c>
      <c r="H132" s="21"/>
      <c r="I132" s="24" t="s">
        <v>334</v>
      </c>
    </row>
    <row r="133" ht="33" spans="1:9">
      <c r="A133" s="1"/>
      <c r="B133" s="21" t="s">
        <v>327</v>
      </c>
      <c r="C133" s="24" t="s">
        <v>335</v>
      </c>
      <c r="D133" s="21" t="s">
        <v>114</v>
      </c>
      <c r="E133" s="21">
        <f t="shared" si="1"/>
        <v>1170</v>
      </c>
      <c r="F133" s="21">
        <v>1112</v>
      </c>
      <c r="G133" s="21" t="s">
        <v>14</v>
      </c>
      <c r="H133" s="21"/>
      <c r="I133" s="24" t="s">
        <v>336</v>
      </c>
    </row>
    <row r="134" ht="33" spans="1:9">
      <c r="A134" s="1"/>
      <c r="B134" s="21" t="s">
        <v>337</v>
      </c>
      <c r="C134" s="24" t="s">
        <v>338</v>
      </c>
      <c r="D134" s="21" t="s">
        <v>114</v>
      </c>
      <c r="E134" s="21">
        <f>130*36</f>
        <v>4680</v>
      </c>
      <c r="F134" s="21">
        <v>4448</v>
      </c>
      <c r="G134" s="21" t="s">
        <v>14</v>
      </c>
      <c r="H134" s="21"/>
      <c r="I134" s="24" t="s">
        <v>339</v>
      </c>
    </row>
    <row r="135" ht="33" spans="1:9">
      <c r="A135" s="1"/>
      <c r="B135" s="21" t="s">
        <v>327</v>
      </c>
      <c r="C135" s="24" t="s">
        <v>340</v>
      </c>
      <c r="D135" s="21" t="s">
        <v>114</v>
      </c>
      <c r="E135" s="21">
        <f t="shared" ref="E135:E139" si="2">130*9</f>
        <v>1170</v>
      </c>
      <c r="F135" s="21">
        <v>1112</v>
      </c>
      <c r="G135" s="21" t="s">
        <v>14</v>
      </c>
      <c r="H135" s="26" t="s">
        <v>329</v>
      </c>
      <c r="I135" s="24" t="s">
        <v>341</v>
      </c>
    </row>
    <row r="136" ht="33" spans="1:9">
      <c r="A136" s="1"/>
      <c r="B136" s="21" t="s">
        <v>327</v>
      </c>
      <c r="C136" s="24" t="s">
        <v>342</v>
      </c>
      <c r="D136" s="21" t="s">
        <v>114</v>
      </c>
      <c r="E136" s="21">
        <f t="shared" si="2"/>
        <v>1170</v>
      </c>
      <c r="F136" s="21">
        <v>1112</v>
      </c>
      <c r="G136" s="21" t="s">
        <v>14</v>
      </c>
      <c r="H136" s="26"/>
      <c r="I136" s="24" t="s">
        <v>343</v>
      </c>
    </row>
    <row r="137" ht="33" spans="1:9">
      <c r="A137" s="1"/>
      <c r="B137" s="21" t="s">
        <v>327</v>
      </c>
      <c r="C137" s="24" t="s">
        <v>344</v>
      </c>
      <c r="D137" s="21" t="s">
        <v>114</v>
      </c>
      <c r="E137" s="21">
        <f t="shared" si="2"/>
        <v>1170</v>
      </c>
      <c r="F137" s="21">
        <v>1112</v>
      </c>
      <c r="G137" s="21" t="s">
        <v>14</v>
      </c>
      <c r="H137" s="26"/>
      <c r="I137" s="24" t="s">
        <v>345</v>
      </c>
    </row>
    <row r="138" ht="49.5" spans="1:9">
      <c r="A138" s="1"/>
      <c r="B138" s="21" t="s">
        <v>327</v>
      </c>
      <c r="C138" s="24" t="s">
        <v>346</v>
      </c>
      <c r="D138" s="21" t="s">
        <v>114</v>
      </c>
      <c r="E138" s="21">
        <f t="shared" si="2"/>
        <v>1170</v>
      </c>
      <c r="F138" s="21">
        <v>1112</v>
      </c>
      <c r="G138" s="21" t="s">
        <v>14</v>
      </c>
      <c r="H138" s="26"/>
      <c r="I138" s="24" t="s">
        <v>347</v>
      </c>
    </row>
    <row r="139" ht="33" spans="1:9">
      <c r="A139" s="1"/>
      <c r="B139" s="21" t="s">
        <v>327</v>
      </c>
      <c r="C139" s="24" t="s">
        <v>348</v>
      </c>
      <c r="D139" s="21" t="s">
        <v>114</v>
      </c>
      <c r="E139" s="21">
        <f t="shared" si="2"/>
        <v>1170</v>
      </c>
      <c r="F139" s="21">
        <v>1112</v>
      </c>
      <c r="G139" s="21" t="s">
        <v>14</v>
      </c>
      <c r="H139" s="26"/>
      <c r="I139" s="24" t="s">
        <v>349</v>
      </c>
    </row>
    <row r="140" ht="49.5" spans="1:9">
      <c r="A140" s="1"/>
      <c r="B140" s="21" t="s">
        <v>350</v>
      </c>
      <c r="C140" s="24" t="s">
        <v>351</v>
      </c>
      <c r="D140" s="21" t="s">
        <v>114</v>
      </c>
      <c r="E140" s="21">
        <f>130*36</f>
        <v>4680</v>
      </c>
      <c r="F140" s="21">
        <v>4448</v>
      </c>
      <c r="G140" s="21" t="s">
        <v>14</v>
      </c>
      <c r="H140" s="26"/>
      <c r="I140" s="24" t="s">
        <v>352</v>
      </c>
    </row>
    <row r="141" ht="33" spans="1:9">
      <c r="A141" s="1"/>
      <c r="B141" s="21" t="s">
        <v>327</v>
      </c>
      <c r="C141" s="24" t="s">
        <v>353</v>
      </c>
      <c r="D141" s="21" t="s">
        <v>114</v>
      </c>
      <c r="E141" s="21">
        <f t="shared" ref="E141:E145" si="3">130*9</f>
        <v>1170</v>
      </c>
      <c r="F141" s="21">
        <v>1112</v>
      </c>
      <c r="G141" s="21" t="s">
        <v>14</v>
      </c>
      <c r="H141" s="3" t="s">
        <v>354</v>
      </c>
      <c r="I141" s="24" t="s">
        <v>355</v>
      </c>
    </row>
    <row r="142" ht="16.5" spans="1:9">
      <c r="A142" s="1"/>
      <c r="B142" s="21" t="s">
        <v>327</v>
      </c>
      <c r="C142" s="24" t="s">
        <v>356</v>
      </c>
      <c r="D142" s="21" t="s">
        <v>114</v>
      </c>
      <c r="E142" s="21">
        <f t="shared" si="3"/>
        <v>1170</v>
      </c>
      <c r="F142" s="21">
        <v>1112</v>
      </c>
      <c r="G142" s="21" t="s">
        <v>14</v>
      </c>
      <c r="H142" s="3"/>
      <c r="I142" s="24" t="s">
        <v>357</v>
      </c>
    </row>
    <row r="143" ht="16.5" spans="1:9">
      <c r="A143" s="1"/>
      <c r="B143" s="21" t="s">
        <v>327</v>
      </c>
      <c r="C143" s="24" t="s">
        <v>358</v>
      </c>
      <c r="D143" s="21" t="s">
        <v>114</v>
      </c>
      <c r="E143" s="21">
        <f t="shared" si="3"/>
        <v>1170</v>
      </c>
      <c r="F143" s="21">
        <v>1112</v>
      </c>
      <c r="G143" s="21" t="s">
        <v>14</v>
      </c>
      <c r="H143" s="3"/>
      <c r="I143" s="24" t="s">
        <v>359</v>
      </c>
    </row>
    <row r="144" ht="16.5" spans="1:9">
      <c r="A144" s="1"/>
      <c r="B144" s="21" t="s">
        <v>327</v>
      </c>
      <c r="C144" s="24" t="s">
        <v>360</v>
      </c>
      <c r="D144" s="21" t="s">
        <v>114</v>
      </c>
      <c r="E144" s="21">
        <f t="shared" si="3"/>
        <v>1170</v>
      </c>
      <c r="F144" s="21">
        <v>1112</v>
      </c>
      <c r="G144" s="21" t="s">
        <v>14</v>
      </c>
      <c r="H144" s="3"/>
      <c r="I144" s="24" t="s">
        <v>361</v>
      </c>
    </row>
    <row r="145" ht="33" spans="1:9">
      <c r="A145" s="1"/>
      <c r="B145" s="21" t="s">
        <v>327</v>
      </c>
      <c r="C145" s="24" t="s">
        <v>362</v>
      </c>
      <c r="D145" s="21" t="s">
        <v>114</v>
      </c>
      <c r="E145" s="21">
        <f t="shared" si="3"/>
        <v>1170</v>
      </c>
      <c r="F145" s="21">
        <v>1112</v>
      </c>
      <c r="G145" s="21" t="s">
        <v>14</v>
      </c>
      <c r="H145" s="3"/>
      <c r="I145" s="24" t="s">
        <v>363</v>
      </c>
    </row>
    <row r="146" ht="33" spans="1:9">
      <c r="A146" s="1"/>
      <c r="B146" s="21" t="s">
        <v>350</v>
      </c>
      <c r="C146" s="24" t="s">
        <v>364</v>
      </c>
      <c r="D146" s="21" t="s">
        <v>114</v>
      </c>
      <c r="E146" s="21">
        <f>130*36</f>
        <v>4680</v>
      </c>
      <c r="F146" s="21">
        <v>4448</v>
      </c>
      <c r="G146" s="21" t="s">
        <v>14</v>
      </c>
      <c r="H146" s="3"/>
      <c r="I146" s="24" t="s">
        <v>363</v>
      </c>
    </row>
    <row r="147" ht="33" spans="1:9">
      <c r="A147" s="1"/>
      <c r="B147" s="21" t="s">
        <v>327</v>
      </c>
      <c r="C147" s="24" t="s">
        <v>365</v>
      </c>
      <c r="D147" s="21" t="s">
        <v>114</v>
      </c>
      <c r="E147" s="21">
        <f t="shared" ref="E147:E152" si="4">130*9</f>
        <v>1170</v>
      </c>
      <c r="F147" s="21">
        <v>1112</v>
      </c>
      <c r="G147" s="21" t="s">
        <v>14</v>
      </c>
      <c r="H147" s="3" t="s">
        <v>329</v>
      </c>
      <c r="I147" s="24" t="s">
        <v>366</v>
      </c>
    </row>
    <row r="148" ht="33" spans="1:9">
      <c r="A148" s="1"/>
      <c r="B148" s="21" t="s">
        <v>327</v>
      </c>
      <c r="C148" s="24" t="s">
        <v>367</v>
      </c>
      <c r="D148" s="21" t="s">
        <v>114</v>
      </c>
      <c r="E148" s="21">
        <f t="shared" si="4"/>
        <v>1170</v>
      </c>
      <c r="F148" s="21">
        <v>1112</v>
      </c>
      <c r="G148" s="21" t="s">
        <v>14</v>
      </c>
      <c r="H148" s="3"/>
      <c r="I148" s="24" t="s">
        <v>368</v>
      </c>
    </row>
    <row r="149" ht="16.5" spans="1:9">
      <c r="A149" s="1"/>
      <c r="B149" s="21" t="s">
        <v>327</v>
      </c>
      <c r="C149" s="24" t="s">
        <v>369</v>
      </c>
      <c r="D149" s="21" t="s">
        <v>114</v>
      </c>
      <c r="E149" s="21">
        <f t="shared" si="4"/>
        <v>1170</v>
      </c>
      <c r="F149" s="21">
        <v>1112</v>
      </c>
      <c r="G149" s="21" t="s">
        <v>14</v>
      </c>
      <c r="H149" s="3"/>
      <c r="I149" s="24" t="s">
        <v>370</v>
      </c>
    </row>
    <row r="150" ht="49.5" spans="1:9">
      <c r="A150" s="1"/>
      <c r="B150" s="21" t="s">
        <v>327</v>
      </c>
      <c r="C150" s="24" t="s">
        <v>371</v>
      </c>
      <c r="D150" s="21" t="s">
        <v>114</v>
      </c>
      <c r="E150" s="21">
        <f t="shared" si="4"/>
        <v>1170</v>
      </c>
      <c r="F150" s="21">
        <v>1112</v>
      </c>
      <c r="G150" s="21" t="s">
        <v>14</v>
      </c>
      <c r="H150" s="3"/>
      <c r="I150" s="24" t="s">
        <v>372</v>
      </c>
    </row>
    <row r="151" ht="33" spans="1:9">
      <c r="A151" s="1"/>
      <c r="B151" s="21" t="s">
        <v>327</v>
      </c>
      <c r="C151" s="24" t="s">
        <v>373</v>
      </c>
      <c r="D151" s="21" t="s">
        <v>114</v>
      </c>
      <c r="E151" s="21">
        <f t="shared" si="4"/>
        <v>1170</v>
      </c>
      <c r="F151" s="21">
        <v>1112</v>
      </c>
      <c r="G151" s="21" t="s">
        <v>14</v>
      </c>
      <c r="H151" s="3"/>
      <c r="I151" s="24" t="s">
        <v>374</v>
      </c>
    </row>
    <row r="152" ht="49.5" spans="1:9">
      <c r="A152" s="1"/>
      <c r="B152" s="21" t="s">
        <v>327</v>
      </c>
      <c r="C152" s="24" t="s">
        <v>375</v>
      </c>
      <c r="D152" s="21" t="s">
        <v>114</v>
      </c>
      <c r="E152" s="21">
        <f t="shared" si="4"/>
        <v>1170</v>
      </c>
      <c r="F152" s="21">
        <v>1112</v>
      </c>
      <c r="G152" s="21" t="s">
        <v>14</v>
      </c>
      <c r="H152" s="3"/>
      <c r="I152" s="24" t="s">
        <v>376</v>
      </c>
    </row>
    <row r="153" ht="49.5" spans="1:9">
      <c r="A153" s="1"/>
      <c r="B153" s="21" t="s">
        <v>377</v>
      </c>
      <c r="C153" s="24" t="s">
        <v>378</v>
      </c>
      <c r="D153" s="21" t="s">
        <v>114</v>
      </c>
      <c r="E153" s="21">
        <f>130*45</f>
        <v>5850</v>
      </c>
      <c r="F153" s="21">
        <v>5560</v>
      </c>
      <c r="G153" s="21" t="s">
        <v>14</v>
      </c>
      <c r="H153" s="3"/>
      <c r="I153" s="24" t="s">
        <v>379</v>
      </c>
    </row>
    <row r="154" ht="49.5" spans="1:9">
      <c r="A154" s="1"/>
      <c r="B154" s="21" t="s">
        <v>327</v>
      </c>
      <c r="C154" s="24" t="s">
        <v>380</v>
      </c>
      <c r="D154" s="21" t="s">
        <v>114</v>
      </c>
      <c r="E154" s="21">
        <f t="shared" ref="E154:E157" si="5">130*9</f>
        <v>1170</v>
      </c>
      <c r="F154" s="21">
        <v>1112</v>
      </c>
      <c r="G154" s="21" t="s">
        <v>14</v>
      </c>
      <c r="H154" s="3"/>
      <c r="I154" s="24" t="s">
        <v>381</v>
      </c>
    </row>
    <row r="155" ht="16.5" spans="1:9">
      <c r="A155" s="1"/>
      <c r="B155" s="21" t="s">
        <v>327</v>
      </c>
      <c r="C155" s="24" t="s">
        <v>382</v>
      </c>
      <c r="D155" s="21" t="s">
        <v>114</v>
      </c>
      <c r="E155" s="21">
        <f t="shared" si="5"/>
        <v>1170</v>
      </c>
      <c r="F155" s="21">
        <v>1112</v>
      </c>
      <c r="G155" s="21" t="s">
        <v>14</v>
      </c>
      <c r="H155" s="3"/>
      <c r="I155" s="24" t="s">
        <v>383</v>
      </c>
    </row>
    <row r="156" ht="16.5" spans="1:9">
      <c r="A156" s="1"/>
      <c r="B156" s="21" t="s">
        <v>327</v>
      </c>
      <c r="C156" s="24" t="s">
        <v>384</v>
      </c>
      <c r="D156" s="21" t="s">
        <v>114</v>
      </c>
      <c r="E156" s="21">
        <f t="shared" si="5"/>
        <v>1170</v>
      </c>
      <c r="F156" s="21">
        <v>1112</v>
      </c>
      <c r="G156" s="21" t="s">
        <v>14</v>
      </c>
      <c r="H156" s="3"/>
      <c r="I156" s="24" t="s">
        <v>385</v>
      </c>
    </row>
    <row r="157" ht="16.5" spans="1:9">
      <c r="A157" s="1"/>
      <c r="B157" s="21" t="s">
        <v>327</v>
      </c>
      <c r="C157" s="24" t="s">
        <v>386</v>
      </c>
      <c r="D157" s="21" t="s">
        <v>114</v>
      </c>
      <c r="E157" s="21">
        <f t="shared" si="5"/>
        <v>1170</v>
      </c>
      <c r="F157" s="21">
        <v>1112</v>
      </c>
      <c r="G157" s="21" t="s">
        <v>14</v>
      </c>
      <c r="H157" s="3"/>
      <c r="I157" s="24" t="s">
        <v>387</v>
      </c>
    </row>
    <row r="158" ht="49.5" spans="1:9">
      <c r="A158" s="1"/>
      <c r="B158" s="21" t="s">
        <v>350</v>
      </c>
      <c r="C158" s="24" t="s">
        <v>388</v>
      </c>
      <c r="D158" s="21" t="s">
        <v>114</v>
      </c>
      <c r="E158" s="21">
        <v>4680</v>
      </c>
      <c r="F158" s="21">
        <v>4448</v>
      </c>
      <c r="G158" s="21" t="s">
        <v>14</v>
      </c>
      <c r="H158" s="3"/>
      <c r="I158" s="24" t="s">
        <v>389</v>
      </c>
    </row>
    <row r="159" ht="33" spans="1:9">
      <c r="A159" s="1"/>
      <c r="B159" s="21" t="s">
        <v>327</v>
      </c>
      <c r="C159" s="24" t="s">
        <v>369</v>
      </c>
      <c r="D159" s="21" t="s">
        <v>114</v>
      </c>
      <c r="E159" s="21">
        <f t="shared" ref="E159:E163" si="6">130*9</f>
        <v>1170</v>
      </c>
      <c r="F159" s="21">
        <v>1112</v>
      </c>
      <c r="G159" s="21" t="s">
        <v>14</v>
      </c>
      <c r="H159" s="3" t="s">
        <v>390</v>
      </c>
      <c r="I159" s="24" t="s">
        <v>391</v>
      </c>
    </row>
    <row r="160" ht="66" spans="1:9">
      <c r="A160" s="1"/>
      <c r="B160" s="21" t="s">
        <v>327</v>
      </c>
      <c r="C160" s="24" t="s">
        <v>392</v>
      </c>
      <c r="D160" s="21" t="s">
        <v>114</v>
      </c>
      <c r="E160" s="21">
        <f t="shared" si="6"/>
        <v>1170</v>
      </c>
      <c r="F160" s="21">
        <v>1112</v>
      </c>
      <c r="G160" s="21" t="s">
        <v>14</v>
      </c>
      <c r="H160" s="3"/>
      <c r="I160" s="24" t="s">
        <v>393</v>
      </c>
    </row>
    <row r="161" ht="49.5" spans="1:9">
      <c r="A161" s="1"/>
      <c r="B161" s="21" t="s">
        <v>327</v>
      </c>
      <c r="C161" s="24" t="s">
        <v>375</v>
      </c>
      <c r="D161" s="21" t="s">
        <v>114</v>
      </c>
      <c r="E161" s="21">
        <f t="shared" si="6"/>
        <v>1170</v>
      </c>
      <c r="F161" s="21">
        <v>1112</v>
      </c>
      <c r="G161" s="21" t="s">
        <v>14</v>
      </c>
      <c r="H161" s="3"/>
      <c r="I161" s="24" t="s">
        <v>376</v>
      </c>
    </row>
    <row r="162" ht="33" spans="1:9">
      <c r="A162" s="1"/>
      <c r="B162" s="21" t="s">
        <v>327</v>
      </c>
      <c r="C162" s="24" t="s">
        <v>394</v>
      </c>
      <c r="D162" s="21" t="s">
        <v>114</v>
      </c>
      <c r="E162" s="21">
        <f t="shared" si="6"/>
        <v>1170</v>
      </c>
      <c r="F162" s="21">
        <v>1112</v>
      </c>
      <c r="G162" s="21" t="s">
        <v>14</v>
      </c>
      <c r="H162" s="3"/>
      <c r="I162" s="24" t="s">
        <v>395</v>
      </c>
    </row>
    <row r="163" ht="33" spans="1:9">
      <c r="A163" s="1"/>
      <c r="B163" s="21" t="s">
        <v>327</v>
      </c>
      <c r="C163" s="24" t="s">
        <v>396</v>
      </c>
      <c r="D163" s="21" t="s">
        <v>114</v>
      </c>
      <c r="E163" s="21">
        <f t="shared" si="6"/>
        <v>1170</v>
      </c>
      <c r="F163" s="21">
        <v>1112</v>
      </c>
      <c r="G163" s="21" t="s">
        <v>14</v>
      </c>
      <c r="H163" s="3"/>
      <c r="I163" s="24" t="s">
        <v>397</v>
      </c>
    </row>
    <row r="164" ht="33" spans="1:9">
      <c r="A164" s="1"/>
      <c r="B164" s="21" t="s">
        <v>350</v>
      </c>
      <c r="C164" s="24" t="s">
        <v>398</v>
      </c>
      <c r="D164" s="21" t="s">
        <v>114</v>
      </c>
      <c r="E164" s="21">
        <f>130*36</f>
        <v>4680</v>
      </c>
      <c r="F164" s="21">
        <v>4448</v>
      </c>
      <c r="G164" s="21" t="s">
        <v>14</v>
      </c>
      <c r="H164" s="3"/>
      <c r="I164" s="24" t="s">
        <v>399</v>
      </c>
    </row>
    <row r="165" ht="33" spans="1:9">
      <c r="A165" s="1"/>
      <c r="B165" s="21" t="s">
        <v>327</v>
      </c>
      <c r="C165" s="24" t="s">
        <v>400</v>
      </c>
      <c r="D165" s="21" t="s">
        <v>114</v>
      </c>
      <c r="E165" s="21">
        <f t="shared" ref="E165:E169" si="7">130*9</f>
        <v>1170</v>
      </c>
      <c r="F165" s="21">
        <v>1112</v>
      </c>
      <c r="G165" s="21" t="s">
        <v>14</v>
      </c>
      <c r="H165" s="3"/>
      <c r="I165" s="24" t="s">
        <v>401</v>
      </c>
    </row>
    <row r="166" ht="33" spans="1:9">
      <c r="A166" s="1"/>
      <c r="B166" s="21" t="s">
        <v>327</v>
      </c>
      <c r="C166" s="24" t="s">
        <v>402</v>
      </c>
      <c r="D166" s="21" t="s">
        <v>114</v>
      </c>
      <c r="E166" s="21">
        <f t="shared" si="7"/>
        <v>1170</v>
      </c>
      <c r="F166" s="21">
        <v>1112</v>
      </c>
      <c r="G166" s="21" t="s">
        <v>14</v>
      </c>
      <c r="H166" s="3"/>
      <c r="I166" s="24" t="s">
        <v>403</v>
      </c>
    </row>
    <row r="167" ht="33" spans="1:9">
      <c r="A167" s="1"/>
      <c r="B167" s="21" t="s">
        <v>327</v>
      </c>
      <c r="C167" s="24" t="s">
        <v>380</v>
      </c>
      <c r="D167" s="21" t="s">
        <v>114</v>
      </c>
      <c r="E167" s="21">
        <f t="shared" si="7"/>
        <v>1170</v>
      </c>
      <c r="F167" s="21">
        <v>1112</v>
      </c>
      <c r="G167" s="21" t="s">
        <v>14</v>
      </c>
      <c r="H167" s="3"/>
      <c r="I167" s="24" t="s">
        <v>404</v>
      </c>
    </row>
    <row r="168" ht="16.5" spans="1:9">
      <c r="A168" s="1"/>
      <c r="B168" s="21" t="s">
        <v>327</v>
      </c>
      <c r="C168" s="24" t="s">
        <v>405</v>
      </c>
      <c r="D168" s="21" t="s">
        <v>114</v>
      </c>
      <c r="E168" s="21">
        <f t="shared" si="7"/>
        <v>1170</v>
      </c>
      <c r="F168" s="21">
        <v>1112</v>
      </c>
      <c r="G168" s="21" t="s">
        <v>14</v>
      </c>
      <c r="H168" s="3"/>
      <c r="I168" s="24" t="s">
        <v>406</v>
      </c>
    </row>
    <row r="169" ht="16.5" spans="1:9">
      <c r="A169" s="1"/>
      <c r="B169" s="21" t="s">
        <v>327</v>
      </c>
      <c r="C169" s="24" t="s">
        <v>407</v>
      </c>
      <c r="D169" s="21" t="s">
        <v>114</v>
      </c>
      <c r="E169" s="21">
        <f t="shared" si="7"/>
        <v>1170</v>
      </c>
      <c r="F169" s="21">
        <v>1112</v>
      </c>
      <c r="G169" s="21" t="s">
        <v>14</v>
      </c>
      <c r="H169" s="3"/>
      <c r="I169" s="24" t="s">
        <v>408</v>
      </c>
    </row>
    <row r="170" ht="49.5" spans="1:9">
      <c r="A170" s="1"/>
      <c r="B170" s="21" t="s">
        <v>377</v>
      </c>
      <c r="C170" s="24" t="s">
        <v>409</v>
      </c>
      <c r="D170" s="21" t="s">
        <v>114</v>
      </c>
      <c r="E170" s="21">
        <f>130*45</f>
        <v>5850</v>
      </c>
      <c r="F170" s="21">
        <v>5560</v>
      </c>
      <c r="G170" s="21" t="s">
        <v>14</v>
      </c>
      <c r="H170" s="3"/>
      <c r="I170" s="24" t="s">
        <v>410</v>
      </c>
    </row>
    <row r="171" ht="33" spans="1:9">
      <c r="A171" s="1"/>
      <c r="B171" s="21" t="s">
        <v>350</v>
      </c>
      <c r="C171" s="24" t="s">
        <v>411</v>
      </c>
      <c r="D171" s="21" t="s">
        <v>114</v>
      </c>
      <c r="E171" s="21">
        <v>4680</v>
      </c>
      <c r="F171" s="21">
        <v>4448</v>
      </c>
      <c r="G171" s="21" t="s">
        <v>14</v>
      </c>
      <c r="H171" s="3"/>
      <c r="I171" s="24" t="s">
        <v>412</v>
      </c>
    </row>
    <row r="172" ht="33" spans="1:9">
      <c r="A172" s="1"/>
      <c r="B172" s="21" t="s">
        <v>327</v>
      </c>
      <c r="C172" s="24" t="s">
        <v>413</v>
      </c>
      <c r="D172" s="21" t="s">
        <v>114</v>
      </c>
      <c r="E172" s="21">
        <f t="shared" ref="E172:E179" si="8">130*9</f>
        <v>1170</v>
      </c>
      <c r="F172" s="21">
        <v>1112</v>
      </c>
      <c r="G172" s="21" t="s">
        <v>14</v>
      </c>
      <c r="H172" s="3"/>
      <c r="I172" s="24" t="s">
        <v>414</v>
      </c>
    </row>
    <row r="173" ht="33" spans="1:9">
      <c r="A173" s="1"/>
      <c r="B173" s="21" t="s">
        <v>327</v>
      </c>
      <c r="C173" s="24" t="s">
        <v>415</v>
      </c>
      <c r="D173" s="21" t="s">
        <v>114</v>
      </c>
      <c r="E173" s="21">
        <f t="shared" si="8"/>
        <v>1170</v>
      </c>
      <c r="F173" s="21">
        <v>1112</v>
      </c>
      <c r="G173" s="21" t="s">
        <v>14</v>
      </c>
      <c r="H173" s="3"/>
      <c r="I173" s="24" t="s">
        <v>416</v>
      </c>
    </row>
    <row r="174" ht="49.5" spans="1:9">
      <c r="A174" s="1"/>
      <c r="B174" s="21" t="s">
        <v>327</v>
      </c>
      <c r="C174" s="24" t="s">
        <v>369</v>
      </c>
      <c r="D174" s="21" t="s">
        <v>114</v>
      </c>
      <c r="E174" s="21">
        <f t="shared" si="8"/>
        <v>1170</v>
      </c>
      <c r="F174" s="21">
        <v>1112</v>
      </c>
      <c r="G174" s="21" t="s">
        <v>14</v>
      </c>
      <c r="H174" s="26" t="s">
        <v>329</v>
      </c>
      <c r="I174" s="24" t="s">
        <v>417</v>
      </c>
    </row>
    <row r="175" ht="33" spans="1:9">
      <c r="A175" s="1"/>
      <c r="B175" s="21" t="s">
        <v>327</v>
      </c>
      <c r="C175" s="24" t="s">
        <v>415</v>
      </c>
      <c r="D175" s="21" t="s">
        <v>114</v>
      </c>
      <c r="E175" s="21">
        <f t="shared" si="8"/>
        <v>1170</v>
      </c>
      <c r="F175" s="21">
        <v>1112</v>
      </c>
      <c r="G175" s="21" t="s">
        <v>14</v>
      </c>
      <c r="H175" s="26"/>
      <c r="I175" s="24" t="s">
        <v>416</v>
      </c>
    </row>
    <row r="176" ht="16.5" spans="1:9">
      <c r="A176" s="1"/>
      <c r="B176" s="21" t="s">
        <v>327</v>
      </c>
      <c r="C176" s="24" t="s">
        <v>418</v>
      </c>
      <c r="D176" s="21" t="s">
        <v>114</v>
      </c>
      <c r="E176" s="21">
        <f t="shared" si="8"/>
        <v>1170</v>
      </c>
      <c r="F176" s="21">
        <v>1112</v>
      </c>
      <c r="G176" s="21" t="s">
        <v>14</v>
      </c>
      <c r="H176" s="26"/>
      <c r="I176" s="24" t="s">
        <v>419</v>
      </c>
    </row>
    <row r="177" ht="33" spans="1:9">
      <c r="A177" s="1"/>
      <c r="B177" s="21" t="s">
        <v>327</v>
      </c>
      <c r="C177" s="24" t="s">
        <v>373</v>
      </c>
      <c r="D177" s="21" t="s">
        <v>114</v>
      </c>
      <c r="E177" s="21">
        <f t="shared" si="8"/>
        <v>1170</v>
      </c>
      <c r="F177" s="21">
        <v>1112</v>
      </c>
      <c r="G177" s="21" t="s">
        <v>14</v>
      </c>
      <c r="H177" s="26"/>
      <c r="I177" s="24" t="s">
        <v>374</v>
      </c>
    </row>
    <row r="178" ht="16.5" spans="1:9">
      <c r="A178" s="1"/>
      <c r="B178" s="21" t="s">
        <v>327</v>
      </c>
      <c r="C178" s="24" t="s">
        <v>367</v>
      </c>
      <c r="D178" s="21" t="s">
        <v>114</v>
      </c>
      <c r="E178" s="21">
        <f t="shared" si="8"/>
        <v>1170</v>
      </c>
      <c r="F178" s="21">
        <v>1112</v>
      </c>
      <c r="G178" s="21" t="s">
        <v>14</v>
      </c>
      <c r="H178" s="26"/>
      <c r="I178" s="24" t="s">
        <v>420</v>
      </c>
    </row>
    <row r="179" ht="33" spans="1:9">
      <c r="A179" s="1"/>
      <c r="B179" s="21" t="s">
        <v>327</v>
      </c>
      <c r="C179" s="24" t="s">
        <v>380</v>
      </c>
      <c r="D179" s="21" t="s">
        <v>114</v>
      </c>
      <c r="E179" s="21">
        <f t="shared" si="8"/>
        <v>1170</v>
      </c>
      <c r="F179" s="21">
        <v>1112</v>
      </c>
      <c r="G179" s="21" t="s">
        <v>14</v>
      </c>
      <c r="H179" s="26"/>
      <c r="I179" s="24" t="s">
        <v>421</v>
      </c>
    </row>
    <row r="180" ht="49.5" spans="1:9">
      <c r="A180" s="1"/>
      <c r="B180" s="21" t="s">
        <v>377</v>
      </c>
      <c r="C180" s="24" t="s">
        <v>422</v>
      </c>
      <c r="D180" s="21" t="s">
        <v>114</v>
      </c>
      <c r="E180" s="21">
        <f>130*45</f>
        <v>5850</v>
      </c>
      <c r="F180" s="21">
        <v>5560</v>
      </c>
      <c r="G180" s="21" t="s">
        <v>14</v>
      </c>
      <c r="H180" s="26"/>
      <c r="I180" s="24" t="s">
        <v>423</v>
      </c>
    </row>
    <row r="181" ht="33" spans="1:9">
      <c r="A181" s="1"/>
      <c r="B181" s="21" t="s">
        <v>327</v>
      </c>
      <c r="C181" s="24" t="s">
        <v>340</v>
      </c>
      <c r="D181" s="21" t="s">
        <v>114</v>
      </c>
      <c r="E181" s="21">
        <f t="shared" ref="E181:E186" si="9">130*9</f>
        <v>1170</v>
      </c>
      <c r="F181" s="21">
        <v>1112</v>
      </c>
      <c r="G181" s="21" t="s">
        <v>14</v>
      </c>
      <c r="H181" s="3" t="s">
        <v>424</v>
      </c>
      <c r="I181" s="24" t="s">
        <v>425</v>
      </c>
    </row>
    <row r="182" ht="49.5" spans="1:9">
      <c r="A182" s="1"/>
      <c r="B182" s="21" t="s">
        <v>327</v>
      </c>
      <c r="C182" s="24" t="s">
        <v>333</v>
      </c>
      <c r="D182" s="21" t="s">
        <v>114</v>
      </c>
      <c r="E182" s="21">
        <f t="shared" si="9"/>
        <v>1170</v>
      </c>
      <c r="F182" s="21">
        <v>1112</v>
      </c>
      <c r="G182" s="21" t="s">
        <v>14</v>
      </c>
      <c r="H182" s="3"/>
      <c r="I182" s="24" t="s">
        <v>334</v>
      </c>
    </row>
    <row r="183" ht="16.5" spans="1:9">
      <c r="A183" s="1"/>
      <c r="B183" s="21" t="s">
        <v>327</v>
      </c>
      <c r="C183" s="24" t="s">
        <v>426</v>
      </c>
      <c r="D183" s="21" t="s">
        <v>114</v>
      </c>
      <c r="E183" s="21">
        <f t="shared" si="9"/>
        <v>1170</v>
      </c>
      <c r="F183" s="21">
        <v>1112</v>
      </c>
      <c r="G183" s="21" t="s">
        <v>14</v>
      </c>
      <c r="H183" s="3"/>
      <c r="I183" s="24" t="s">
        <v>427</v>
      </c>
    </row>
    <row r="184" ht="33" spans="1:9">
      <c r="A184" s="1"/>
      <c r="B184" s="21" t="s">
        <v>327</v>
      </c>
      <c r="C184" s="24" t="s">
        <v>428</v>
      </c>
      <c r="D184" s="21" t="s">
        <v>114</v>
      </c>
      <c r="E184" s="21">
        <f t="shared" si="9"/>
        <v>1170</v>
      </c>
      <c r="F184" s="21">
        <v>1112</v>
      </c>
      <c r="G184" s="21" t="s">
        <v>14</v>
      </c>
      <c r="H184" s="3"/>
      <c r="I184" s="24" t="s">
        <v>429</v>
      </c>
    </row>
    <row r="185" ht="49.5" spans="1:9">
      <c r="A185" s="1"/>
      <c r="B185" s="21" t="s">
        <v>327</v>
      </c>
      <c r="C185" s="24" t="s">
        <v>375</v>
      </c>
      <c r="D185" s="21" t="s">
        <v>114</v>
      </c>
      <c r="E185" s="21">
        <f t="shared" si="9"/>
        <v>1170</v>
      </c>
      <c r="F185" s="21">
        <v>1112</v>
      </c>
      <c r="G185" s="21" t="s">
        <v>14</v>
      </c>
      <c r="H185" s="3"/>
      <c r="I185" s="24" t="s">
        <v>376</v>
      </c>
    </row>
    <row r="186" ht="16.5" spans="1:9">
      <c r="A186" s="1"/>
      <c r="B186" s="21" t="s">
        <v>327</v>
      </c>
      <c r="C186" s="24" t="s">
        <v>392</v>
      </c>
      <c r="D186" s="21" t="s">
        <v>114</v>
      </c>
      <c r="E186" s="21">
        <f t="shared" si="9"/>
        <v>1170</v>
      </c>
      <c r="F186" s="21">
        <v>1112</v>
      </c>
      <c r="G186" s="21" t="s">
        <v>14</v>
      </c>
      <c r="H186" s="3"/>
      <c r="I186" s="24" t="s">
        <v>430</v>
      </c>
    </row>
    <row r="187" ht="49.5" spans="1:9">
      <c r="A187" s="1"/>
      <c r="B187" s="21" t="s">
        <v>377</v>
      </c>
      <c r="C187" s="24" t="s">
        <v>431</v>
      </c>
      <c r="D187" s="21" t="s">
        <v>114</v>
      </c>
      <c r="E187" s="21">
        <f>130*45</f>
        <v>5850</v>
      </c>
      <c r="F187" s="21">
        <v>5560</v>
      </c>
      <c r="G187" s="21" t="s">
        <v>14</v>
      </c>
      <c r="H187" s="3"/>
      <c r="I187" s="24" t="s">
        <v>432</v>
      </c>
    </row>
    <row r="188" ht="16.5" spans="1:9">
      <c r="A188" s="1"/>
      <c r="B188" s="21" t="s">
        <v>327</v>
      </c>
      <c r="C188" s="24" t="s">
        <v>433</v>
      </c>
      <c r="D188" s="21" t="s">
        <v>114</v>
      </c>
      <c r="E188" s="21">
        <f t="shared" ref="E188:E192" si="10">130*9</f>
        <v>1170</v>
      </c>
      <c r="F188" s="21">
        <v>1112</v>
      </c>
      <c r="G188" s="21" t="s">
        <v>14</v>
      </c>
      <c r="H188" s="3"/>
      <c r="I188" s="24" t="s">
        <v>434</v>
      </c>
    </row>
    <row r="189" ht="16.5" spans="1:9">
      <c r="A189" s="1"/>
      <c r="B189" s="21" t="s">
        <v>327</v>
      </c>
      <c r="C189" s="24" t="s">
        <v>435</v>
      </c>
      <c r="D189" s="21" t="s">
        <v>114</v>
      </c>
      <c r="E189" s="21">
        <f t="shared" si="10"/>
        <v>1170</v>
      </c>
      <c r="F189" s="21">
        <v>1112</v>
      </c>
      <c r="G189" s="21" t="s">
        <v>14</v>
      </c>
      <c r="H189" s="3"/>
      <c r="I189" s="24"/>
    </row>
    <row r="190" ht="16.5" spans="1:9">
      <c r="A190" s="1"/>
      <c r="B190" s="21" t="s">
        <v>327</v>
      </c>
      <c r="C190" s="24" t="s">
        <v>436</v>
      </c>
      <c r="D190" s="21" t="s">
        <v>114</v>
      </c>
      <c r="E190" s="21">
        <f t="shared" si="10"/>
        <v>1170</v>
      </c>
      <c r="F190" s="21">
        <v>1112</v>
      </c>
      <c r="G190" s="21" t="s">
        <v>14</v>
      </c>
      <c r="H190" s="3"/>
      <c r="I190" s="24"/>
    </row>
    <row r="191" ht="33" spans="1:9">
      <c r="A191" s="1"/>
      <c r="B191" s="21" t="s">
        <v>327</v>
      </c>
      <c r="C191" s="24" t="s">
        <v>437</v>
      </c>
      <c r="D191" s="21" t="s">
        <v>114</v>
      </c>
      <c r="E191" s="21">
        <f t="shared" si="10"/>
        <v>1170</v>
      </c>
      <c r="F191" s="21">
        <v>1112</v>
      </c>
      <c r="G191" s="21" t="s">
        <v>14</v>
      </c>
      <c r="H191" s="3"/>
      <c r="I191" s="24" t="s">
        <v>438</v>
      </c>
    </row>
    <row r="192" ht="49.5" spans="1:9">
      <c r="A192" s="1"/>
      <c r="B192" s="21" t="s">
        <v>327</v>
      </c>
      <c r="C192" s="24" t="s">
        <v>346</v>
      </c>
      <c r="D192" s="21" t="s">
        <v>114</v>
      </c>
      <c r="E192" s="21">
        <f t="shared" si="10"/>
        <v>1170</v>
      </c>
      <c r="F192" s="21">
        <v>1112</v>
      </c>
      <c r="G192" s="21" t="s">
        <v>14</v>
      </c>
      <c r="H192" s="3"/>
      <c r="I192" s="24" t="s">
        <v>347</v>
      </c>
    </row>
    <row r="193" ht="49.5" spans="1:9">
      <c r="A193" s="1"/>
      <c r="B193" s="21" t="s">
        <v>350</v>
      </c>
      <c r="C193" s="24" t="s">
        <v>439</v>
      </c>
      <c r="D193" s="21" t="s">
        <v>114</v>
      </c>
      <c r="E193" s="21">
        <f>130*36</f>
        <v>4680</v>
      </c>
      <c r="F193" s="21">
        <v>4448</v>
      </c>
      <c r="G193" s="21" t="s">
        <v>14</v>
      </c>
      <c r="H193" s="3"/>
      <c r="I193" s="24" t="s">
        <v>440</v>
      </c>
    </row>
    <row r="194" ht="33" spans="1:9">
      <c r="A194" s="1"/>
      <c r="B194" s="3" t="s">
        <v>441</v>
      </c>
      <c r="C194" s="8" t="s">
        <v>442</v>
      </c>
      <c r="D194" s="3" t="s">
        <v>443</v>
      </c>
      <c r="E194" s="21">
        <f>160*10</f>
        <v>1600</v>
      </c>
      <c r="F194" s="21">
        <f>152*10</f>
        <v>1520</v>
      </c>
      <c r="G194" s="27" t="s">
        <v>444</v>
      </c>
      <c r="H194" s="27" t="s">
        <v>445</v>
      </c>
      <c r="I194" s="28" t="s">
        <v>446</v>
      </c>
    </row>
    <row r="195" ht="33" spans="1:9">
      <c r="A195" s="1"/>
      <c r="B195" s="21" t="s">
        <v>447</v>
      </c>
      <c r="C195" s="28" t="s">
        <v>448</v>
      </c>
      <c r="D195" s="27" t="s">
        <v>109</v>
      </c>
      <c r="E195" s="21">
        <f>160*6</f>
        <v>960</v>
      </c>
      <c r="F195" s="21">
        <f>152*6</f>
        <v>912</v>
      </c>
      <c r="G195" s="27" t="s">
        <v>82</v>
      </c>
      <c r="H195" s="27"/>
      <c r="I195" s="28" t="s">
        <v>449</v>
      </c>
    </row>
    <row r="196" ht="49.5" spans="1:9">
      <c r="A196" s="1"/>
      <c r="B196" s="21" t="s">
        <v>447</v>
      </c>
      <c r="C196" s="28" t="s">
        <v>450</v>
      </c>
      <c r="D196" s="27" t="s">
        <v>109</v>
      </c>
      <c r="E196" s="21">
        <f>160*6</f>
        <v>960</v>
      </c>
      <c r="F196" s="21">
        <f>152*6</f>
        <v>912</v>
      </c>
      <c r="G196" s="27" t="s">
        <v>82</v>
      </c>
      <c r="H196" s="27"/>
      <c r="I196" s="28" t="s">
        <v>451</v>
      </c>
    </row>
    <row r="197" ht="33" spans="1:9">
      <c r="A197" s="1"/>
      <c r="B197" s="21" t="s">
        <v>452</v>
      </c>
      <c r="C197" s="29" t="s">
        <v>453</v>
      </c>
      <c r="D197" s="30" t="s">
        <v>454</v>
      </c>
      <c r="E197" s="21">
        <f t="shared" ref="E197:E200" si="11">160*2</f>
        <v>320</v>
      </c>
      <c r="F197" s="21">
        <f t="shared" ref="F197:F200" si="12">152*2</f>
        <v>304</v>
      </c>
      <c r="G197" s="30" t="s">
        <v>444</v>
      </c>
      <c r="H197" s="27"/>
      <c r="I197" s="37" t="s">
        <v>455</v>
      </c>
    </row>
    <row r="198" ht="49.5" spans="1:9">
      <c r="A198" s="1"/>
      <c r="B198" s="21" t="s">
        <v>452</v>
      </c>
      <c r="C198" s="29" t="s">
        <v>456</v>
      </c>
      <c r="D198" s="30" t="s">
        <v>443</v>
      </c>
      <c r="E198" s="21">
        <f t="shared" si="11"/>
        <v>320</v>
      </c>
      <c r="F198" s="21">
        <f t="shared" si="12"/>
        <v>304</v>
      </c>
      <c r="G198" s="30" t="s">
        <v>82</v>
      </c>
      <c r="H198" s="27"/>
      <c r="I198" s="37" t="s">
        <v>457</v>
      </c>
    </row>
    <row r="199" ht="49.5" spans="1:9">
      <c r="A199" s="1"/>
      <c r="B199" s="21" t="s">
        <v>452</v>
      </c>
      <c r="C199" s="29" t="s">
        <v>458</v>
      </c>
      <c r="D199" s="30" t="s">
        <v>443</v>
      </c>
      <c r="E199" s="21">
        <f t="shared" si="11"/>
        <v>320</v>
      </c>
      <c r="F199" s="21">
        <f t="shared" si="12"/>
        <v>304</v>
      </c>
      <c r="G199" s="31" t="s">
        <v>444</v>
      </c>
      <c r="H199" s="27"/>
      <c r="I199" s="37" t="s">
        <v>459</v>
      </c>
    </row>
    <row r="200" ht="49.5" spans="1:9">
      <c r="A200" s="1"/>
      <c r="B200" s="21" t="s">
        <v>452</v>
      </c>
      <c r="C200" s="29" t="s">
        <v>460</v>
      </c>
      <c r="D200" s="30" t="s">
        <v>461</v>
      </c>
      <c r="E200" s="21">
        <f t="shared" si="11"/>
        <v>320</v>
      </c>
      <c r="F200" s="21">
        <f t="shared" si="12"/>
        <v>304</v>
      </c>
      <c r="G200" s="30" t="s">
        <v>462</v>
      </c>
      <c r="H200" s="3" t="s">
        <v>463</v>
      </c>
      <c r="I200" s="37" t="s">
        <v>464</v>
      </c>
    </row>
    <row r="201" ht="49.5" spans="1:9">
      <c r="A201" s="1"/>
      <c r="B201" s="21" t="s">
        <v>465</v>
      </c>
      <c r="C201" s="29" t="s">
        <v>466</v>
      </c>
      <c r="D201" s="30" t="s">
        <v>467</v>
      </c>
      <c r="E201" s="21">
        <v>390</v>
      </c>
      <c r="F201" s="21">
        <v>370</v>
      </c>
      <c r="G201" s="30" t="s">
        <v>462</v>
      </c>
      <c r="H201" s="3"/>
      <c r="I201" s="37" t="s">
        <v>468</v>
      </c>
    </row>
    <row r="202" ht="33" spans="1:9">
      <c r="A202" s="1"/>
      <c r="B202" s="21" t="s">
        <v>465</v>
      </c>
      <c r="C202" s="29" t="s">
        <v>469</v>
      </c>
      <c r="D202" s="30" t="s">
        <v>467</v>
      </c>
      <c r="E202" s="21">
        <v>390</v>
      </c>
      <c r="F202" s="21">
        <v>370</v>
      </c>
      <c r="G202" s="30" t="s">
        <v>14</v>
      </c>
      <c r="H202" s="3"/>
      <c r="I202" s="37"/>
    </row>
    <row r="203" ht="33" spans="1:9">
      <c r="A203" s="1"/>
      <c r="B203" s="21" t="s">
        <v>465</v>
      </c>
      <c r="C203" s="29" t="s">
        <v>470</v>
      </c>
      <c r="D203" s="30" t="s">
        <v>467</v>
      </c>
      <c r="E203" s="21">
        <v>390</v>
      </c>
      <c r="F203" s="21">
        <v>370</v>
      </c>
      <c r="G203" s="30" t="s">
        <v>14</v>
      </c>
      <c r="H203" s="3"/>
      <c r="I203" s="37" t="s">
        <v>471</v>
      </c>
    </row>
    <row r="204" ht="16.5" spans="1:9">
      <c r="A204" s="1"/>
      <c r="B204" s="21" t="s">
        <v>472</v>
      </c>
      <c r="C204" s="29" t="s">
        <v>473</v>
      </c>
      <c r="D204" s="30" t="s">
        <v>42</v>
      </c>
      <c r="E204" s="30">
        <v>585</v>
      </c>
      <c r="F204" s="30">
        <v>555</v>
      </c>
      <c r="G204" s="30" t="s">
        <v>14</v>
      </c>
      <c r="H204" s="3"/>
      <c r="I204" s="37" t="s">
        <v>471</v>
      </c>
    </row>
    <row r="205" ht="33" spans="1:9">
      <c r="A205" s="1"/>
      <c r="B205" s="21" t="s">
        <v>474</v>
      </c>
      <c r="C205" s="29" t="s">
        <v>475</v>
      </c>
      <c r="D205" s="30" t="s">
        <v>42</v>
      </c>
      <c r="E205" s="30">
        <v>1755</v>
      </c>
      <c r="F205" s="30">
        <v>1665</v>
      </c>
      <c r="G205" s="30" t="s">
        <v>14</v>
      </c>
      <c r="H205" s="3"/>
      <c r="I205" s="37" t="s">
        <v>476</v>
      </c>
    </row>
    <row r="206" ht="115.5" spans="1:9">
      <c r="A206" s="1"/>
      <c r="B206" s="3" t="s">
        <v>477</v>
      </c>
      <c r="C206" s="8" t="s">
        <v>478</v>
      </c>
      <c r="D206" s="3" t="s">
        <v>467</v>
      </c>
      <c r="E206" s="32">
        <v>1365</v>
      </c>
      <c r="F206" s="32">
        <v>1295</v>
      </c>
      <c r="G206" s="31" t="s">
        <v>14</v>
      </c>
      <c r="H206" s="30" t="s">
        <v>479</v>
      </c>
      <c r="I206" s="37" t="s">
        <v>480</v>
      </c>
    </row>
    <row r="207" ht="33" spans="1:9">
      <c r="A207" s="1"/>
      <c r="B207" s="3" t="s">
        <v>481</v>
      </c>
      <c r="C207" s="8" t="s">
        <v>482</v>
      </c>
      <c r="D207" s="3" t="s">
        <v>483</v>
      </c>
      <c r="E207" s="32">
        <v>1170</v>
      </c>
      <c r="F207" s="32">
        <v>1110</v>
      </c>
      <c r="G207" s="30" t="s">
        <v>14</v>
      </c>
      <c r="H207" s="30" t="s">
        <v>479</v>
      </c>
      <c r="I207" s="8" t="s">
        <v>484</v>
      </c>
    </row>
    <row r="208" ht="33" spans="1:9">
      <c r="A208" s="1"/>
      <c r="B208" s="3" t="s">
        <v>481</v>
      </c>
      <c r="C208" s="8" t="s">
        <v>485</v>
      </c>
      <c r="D208" s="3" t="s">
        <v>483</v>
      </c>
      <c r="E208" s="32">
        <v>1170</v>
      </c>
      <c r="F208" s="32">
        <v>1110</v>
      </c>
      <c r="G208" s="30" t="s">
        <v>14</v>
      </c>
      <c r="H208" s="30"/>
      <c r="I208" s="8" t="s">
        <v>486</v>
      </c>
    </row>
    <row r="209" ht="33" spans="1:9">
      <c r="A209" s="1"/>
      <c r="B209" s="3" t="s">
        <v>487</v>
      </c>
      <c r="C209" s="29" t="s">
        <v>488</v>
      </c>
      <c r="D209" s="30" t="s">
        <v>467</v>
      </c>
      <c r="E209" s="32">
        <v>2400</v>
      </c>
      <c r="F209" s="32">
        <v>2400</v>
      </c>
      <c r="G209" s="31" t="s">
        <v>14</v>
      </c>
      <c r="H209" s="30"/>
      <c r="I209" s="8" t="s">
        <v>489</v>
      </c>
    </row>
    <row r="210" ht="16.5" spans="1:9">
      <c r="A210" s="1"/>
      <c r="B210" s="21" t="s">
        <v>17</v>
      </c>
      <c r="C210" s="8" t="s">
        <v>490</v>
      </c>
      <c r="D210" s="3" t="s">
        <v>121</v>
      </c>
      <c r="E210" s="32">
        <v>3800</v>
      </c>
      <c r="F210" s="32">
        <v>3800</v>
      </c>
      <c r="G210" s="26" t="s">
        <v>110</v>
      </c>
      <c r="H210" s="26" t="s">
        <v>491</v>
      </c>
      <c r="I210" s="38" t="s">
        <v>492</v>
      </c>
    </row>
    <row r="211" ht="16.5" spans="1:9">
      <c r="A211" s="1"/>
      <c r="B211" s="21" t="s">
        <v>17</v>
      </c>
      <c r="C211" s="8" t="s">
        <v>493</v>
      </c>
      <c r="D211" s="3" t="s">
        <v>121</v>
      </c>
      <c r="E211" s="32">
        <v>3800</v>
      </c>
      <c r="F211" s="32">
        <v>3800</v>
      </c>
      <c r="G211" s="26" t="s">
        <v>110</v>
      </c>
      <c r="H211" s="26"/>
      <c r="I211" s="38" t="s">
        <v>494</v>
      </c>
    </row>
    <row r="212" ht="16.5" spans="1:9">
      <c r="A212" s="1"/>
      <c r="B212" s="21" t="s">
        <v>17</v>
      </c>
      <c r="C212" s="8" t="s">
        <v>495</v>
      </c>
      <c r="D212" s="3" t="s">
        <v>121</v>
      </c>
      <c r="E212" s="32">
        <v>5800</v>
      </c>
      <c r="F212" s="32">
        <v>5800</v>
      </c>
      <c r="G212" s="26" t="s">
        <v>218</v>
      </c>
      <c r="H212" s="26"/>
      <c r="I212" s="38" t="s">
        <v>496</v>
      </c>
    </row>
    <row r="213" ht="148.5" spans="1:9">
      <c r="A213" s="1"/>
      <c r="B213" s="21" t="s">
        <v>17</v>
      </c>
      <c r="C213" s="17" t="s">
        <v>497</v>
      </c>
      <c r="D213" s="3" t="s">
        <v>121</v>
      </c>
      <c r="E213" s="12" t="s">
        <v>498</v>
      </c>
      <c r="F213" s="12" t="s">
        <v>498</v>
      </c>
      <c r="G213" s="12" t="s">
        <v>499</v>
      </c>
      <c r="H213" s="12" t="s">
        <v>500</v>
      </c>
      <c r="I213" s="17" t="s">
        <v>501</v>
      </c>
    </row>
    <row r="214" ht="49.5" spans="1:9">
      <c r="A214" s="1"/>
      <c r="B214" s="21" t="s">
        <v>17</v>
      </c>
      <c r="C214" s="17" t="s">
        <v>502</v>
      </c>
      <c r="D214" s="3" t="s">
        <v>121</v>
      </c>
      <c r="E214" s="12" t="s">
        <v>498</v>
      </c>
      <c r="F214" s="12" t="s">
        <v>498</v>
      </c>
      <c r="G214" s="12" t="s">
        <v>503</v>
      </c>
      <c r="H214" s="12" t="s">
        <v>504</v>
      </c>
      <c r="I214" s="17" t="s">
        <v>505</v>
      </c>
    </row>
    <row r="215" ht="33" spans="1:9">
      <c r="A215" s="1" t="s">
        <v>506</v>
      </c>
      <c r="B215" s="6" t="s">
        <v>507</v>
      </c>
      <c r="C215" s="4" t="s">
        <v>508</v>
      </c>
      <c r="D215" s="6" t="s">
        <v>509</v>
      </c>
      <c r="E215" s="22">
        <f>200*2</f>
        <v>400</v>
      </c>
      <c r="F215" s="22">
        <f>190*2</f>
        <v>380</v>
      </c>
      <c r="G215" s="12" t="s">
        <v>110</v>
      </c>
      <c r="H215" s="6" t="s">
        <v>510</v>
      </c>
      <c r="I215" s="4" t="s">
        <v>511</v>
      </c>
    </row>
    <row r="216" ht="66" spans="1:9">
      <c r="A216" s="1"/>
      <c r="B216" s="6" t="s">
        <v>17</v>
      </c>
      <c r="C216" s="4" t="s">
        <v>512</v>
      </c>
      <c r="D216" s="6" t="s">
        <v>513</v>
      </c>
      <c r="E216" s="6">
        <v>350</v>
      </c>
      <c r="F216" s="6">
        <v>350</v>
      </c>
      <c r="G216" s="6" t="s">
        <v>514</v>
      </c>
      <c r="H216" s="6" t="s">
        <v>515</v>
      </c>
      <c r="I216" s="4" t="s">
        <v>516</v>
      </c>
    </row>
    <row r="217" ht="33" spans="1:9">
      <c r="A217" s="1"/>
      <c r="B217" s="6" t="s">
        <v>17</v>
      </c>
      <c r="C217" s="4" t="s">
        <v>517</v>
      </c>
      <c r="D217" s="6" t="s">
        <v>518</v>
      </c>
      <c r="E217" s="6">
        <v>350</v>
      </c>
      <c r="F217" s="6">
        <v>350</v>
      </c>
      <c r="G217" s="6" t="s">
        <v>514</v>
      </c>
      <c r="H217" s="6" t="s">
        <v>519</v>
      </c>
      <c r="I217" s="4" t="s">
        <v>516</v>
      </c>
    </row>
    <row r="218" ht="82.5" spans="1:9">
      <c r="A218" s="1"/>
      <c r="B218" s="6" t="s">
        <v>17</v>
      </c>
      <c r="C218" s="4" t="s">
        <v>520</v>
      </c>
      <c r="D218" s="6" t="s">
        <v>71</v>
      </c>
      <c r="E218" s="22">
        <v>585</v>
      </c>
      <c r="F218" s="22">
        <v>555</v>
      </c>
      <c r="G218" s="6" t="s">
        <v>521</v>
      </c>
      <c r="H218" s="6" t="s">
        <v>522</v>
      </c>
      <c r="I218" s="4" t="s">
        <v>523</v>
      </c>
    </row>
    <row r="219" ht="33" spans="1:9">
      <c r="A219" s="1"/>
      <c r="B219" s="6" t="s">
        <v>11</v>
      </c>
      <c r="C219" s="4" t="s">
        <v>524</v>
      </c>
      <c r="D219" s="22" t="s">
        <v>454</v>
      </c>
      <c r="E219" s="3">
        <v>840</v>
      </c>
      <c r="F219" s="3">
        <v>798</v>
      </c>
      <c r="G219" s="6" t="s">
        <v>525</v>
      </c>
      <c r="H219" s="6" t="s">
        <v>526</v>
      </c>
      <c r="I219" s="4" t="s">
        <v>527</v>
      </c>
    </row>
    <row r="220" ht="33" spans="1:9">
      <c r="A220" s="1"/>
      <c r="B220" s="6" t="s">
        <v>17</v>
      </c>
      <c r="C220" s="8" t="s">
        <v>528</v>
      </c>
      <c r="D220" s="3" t="s">
        <v>201</v>
      </c>
      <c r="E220" s="3">
        <v>600</v>
      </c>
      <c r="F220" s="3">
        <v>600</v>
      </c>
      <c r="G220" s="6" t="s">
        <v>37</v>
      </c>
      <c r="H220" s="3" t="s">
        <v>529</v>
      </c>
      <c r="I220" s="8" t="s">
        <v>530</v>
      </c>
    </row>
    <row r="221" ht="33" spans="1:9">
      <c r="A221" s="1"/>
      <c r="B221" s="22" t="s">
        <v>17</v>
      </c>
      <c r="C221" s="8" t="s">
        <v>531</v>
      </c>
      <c r="D221" s="3" t="s">
        <v>532</v>
      </c>
      <c r="E221" s="32">
        <v>600</v>
      </c>
      <c r="F221" s="32">
        <v>600</v>
      </c>
      <c r="G221" s="3" t="s">
        <v>218</v>
      </c>
      <c r="H221" s="3" t="s">
        <v>533</v>
      </c>
      <c r="I221" s="8" t="s">
        <v>534</v>
      </c>
    </row>
    <row r="222" ht="33" spans="1:9">
      <c r="A222" s="1"/>
      <c r="B222" s="22" t="s">
        <v>17</v>
      </c>
      <c r="C222" s="8" t="s">
        <v>535</v>
      </c>
      <c r="D222" s="3" t="s">
        <v>536</v>
      </c>
      <c r="E222" s="3">
        <v>2200</v>
      </c>
      <c r="F222" s="3">
        <v>2200</v>
      </c>
      <c r="G222" s="3" t="s">
        <v>218</v>
      </c>
      <c r="H222" s="3" t="s">
        <v>15</v>
      </c>
      <c r="I222" s="8" t="s">
        <v>537</v>
      </c>
    </row>
    <row r="223" ht="49.5" spans="1:9">
      <c r="A223" s="1"/>
      <c r="B223" s="22" t="s">
        <v>17</v>
      </c>
      <c r="C223" s="8" t="s">
        <v>538</v>
      </c>
      <c r="D223" s="3" t="s">
        <v>539</v>
      </c>
      <c r="E223" s="3">
        <v>3000</v>
      </c>
      <c r="F223" s="3">
        <v>3000</v>
      </c>
      <c r="G223" s="3" t="s">
        <v>14</v>
      </c>
      <c r="H223" s="3" t="s">
        <v>540</v>
      </c>
      <c r="I223" s="8" t="s">
        <v>541</v>
      </c>
    </row>
    <row r="224" ht="49.5" spans="1:9">
      <c r="A224" s="1"/>
      <c r="B224" s="22" t="s">
        <v>17</v>
      </c>
      <c r="C224" s="8" t="s">
        <v>542</v>
      </c>
      <c r="D224" s="3" t="s">
        <v>543</v>
      </c>
      <c r="E224" s="32">
        <v>4000</v>
      </c>
      <c r="F224" s="32">
        <v>4000</v>
      </c>
      <c r="G224" s="3" t="s">
        <v>544</v>
      </c>
      <c r="H224" s="33" t="s">
        <v>545</v>
      </c>
      <c r="I224" s="8" t="s">
        <v>546</v>
      </c>
    </row>
    <row r="225" ht="49.5" spans="1:9">
      <c r="A225" s="1"/>
      <c r="B225" s="22" t="s">
        <v>17</v>
      </c>
      <c r="C225" s="8" t="s">
        <v>547</v>
      </c>
      <c r="D225" s="3" t="s">
        <v>121</v>
      </c>
      <c r="E225" s="32">
        <v>2400</v>
      </c>
      <c r="F225" s="32">
        <v>2400</v>
      </c>
      <c r="G225" s="3" t="s">
        <v>548</v>
      </c>
      <c r="H225" s="33" t="s">
        <v>545</v>
      </c>
      <c r="I225" s="8" t="s">
        <v>549</v>
      </c>
    </row>
    <row r="226" ht="33" spans="1:9">
      <c r="A226" s="1"/>
      <c r="B226" s="22" t="s">
        <v>17</v>
      </c>
      <c r="C226" s="8" t="s">
        <v>550</v>
      </c>
      <c r="D226" s="3" t="s">
        <v>121</v>
      </c>
      <c r="E226" s="32">
        <v>6000</v>
      </c>
      <c r="F226" s="32">
        <v>6000</v>
      </c>
      <c r="G226" s="3" t="s">
        <v>551</v>
      </c>
      <c r="H226" s="33" t="s">
        <v>552</v>
      </c>
      <c r="I226" s="8" t="s">
        <v>549</v>
      </c>
    </row>
    <row r="227" ht="66" spans="1:9">
      <c r="A227" s="1"/>
      <c r="B227" s="22" t="s">
        <v>17</v>
      </c>
      <c r="C227" s="8" t="s">
        <v>553</v>
      </c>
      <c r="D227" s="3" t="s">
        <v>201</v>
      </c>
      <c r="E227" s="32">
        <v>600</v>
      </c>
      <c r="F227" s="32">
        <v>600</v>
      </c>
      <c r="G227" s="3" t="s">
        <v>21</v>
      </c>
      <c r="H227" s="3" t="s">
        <v>554</v>
      </c>
      <c r="I227" s="8" t="s">
        <v>555</v>
      </c>
    </row>
    <row r="228" ht="33" spans="1:9">
      <c r="A228" s="1"/>
      <c r="B228" s="22" t="s">
        <v>17</v>
      </c>
      <c r="C228" s="8" t="s">
        <v>531</v>
      </c>
      <c r="D228" s="3" t="s">
        <v>532</v>
      </c>
      <c r="E228" s="32">
        <v>600</v>
      </c>
      <c r="F228" s="32">
        <v>600</v>
      </c>
      <c r="G228" s="3" t="s">
        <v>218</v>
      </c>
      <c r="H228" s="3" t="s">
        <v>533</v>
      </c>
      <c r="I228" s="8" t="s">
        <v>534</v>
      </c>
    </row>
    <row r="229" ht="49.5" spans="1:9">
      <c r="A229" s="1"/>
      <c r="B229" s="22" t="s">
        <v>17</v>
      </c>
      <c r="C229" s="8" t="s">
        <v>556</v>
      </c>
      <c r="D229" s="32" t="s">
        <v>557</v>
      </c>
      <c r="E229" s="32">
        <v>800</v>
      </c>
      <c r="F229" s="32">
        <v>800</v>
      </c>
      <c r="G229" s="3" t="s">
        <v>157</v>
      </c>
      <c r="H229" s="3" t="s">
        <v>558</v>
      </c>
      <c r="I229" s="8" t="s">
        <v>559</v>
      </c>
    </row>
    <row r="230" ht="33" spans="1:9">
      <c r="A230" s="1"/>
      <c r="B230" s="22" t="s">
        <v>17</v>
      </c>
      <c r="C230" s="17" t="s">
        <v>560</v>
      </c>
      <c r="D230" s="3" t="s">
        <v>121</v>
      </c>
      <c r="E230" s="12" t="s">
        <v>561</v>
      </c>
      <c r="F230" s="12" t="s">
        <v>561</v>
      </c>
      <c r="G230" s="3" t="s">
        <v>548</v>
      </c>
      <c r="H230" s="12" t="s">
        <v>15</v>
      </c>
      <c r="I230" s="34" t="s">
        <v>562</v>
      </c>
    </row>
    <row r="231" ht="33" spans="1:9">
      <c r="A231" s="1"/>
      <c r="B231" s="22" t="s">
        <v>17</v>
      </c>
      <c r="C231" s="34" t="s">
        <v>563</v>
      </c>
      <c r="D231" s="3" t="s">
        <v>564</v>
      </c>
      <c r="E231" s="3">
        <v>4800</v>
      </c>
      <c r="F231" s="3">
        <v>4800</v>
      </c>
      <c r="G231" s="3" t="s">
        <v>544</v>
      </c>
      <c r="H231" s="12" t="s">
        <v>15</v>
      </c>
      <c r="I231" s="8" t="s">
        <v>565</v>
      </c>
    </row>
    <row r="232" ht="33" spans="1:9">
      <c r="A232" s="1"/>
      <c r="B232" s="22" t="s">
        <v>17</v>
      </c>
      <c r="C232" s="8" t="s">
        <v>566</v>
      </c>
      <c r="D232" s="3" t="s">
        <v>543</v>
      </c>
      <c r="E232" s="3">
        <v>3200</v>
      </c>
      <c r="F232" s="3">
        <v>3200</v>
      </c>
      <c r="G232" s="3" t="s">
        <v>320</v>
      </c>
      <c r="H232" s="12" t="s">
        <v>15</v>
      </c>
      <c r="I232" s="34" t="s">
        <v>567</v>
      </c>
    </row>
    <row r="233" ht="33" spans="1:9">
      <c r="A233" s="1"/>
      <c r="B233" s="22" t="s">
        <v>17</v>
      </c>
      <c r="C233" s="34" t="s">
        <v>568</v>
      </c>
      <c r="D233" s="3" t="s">
        <v>543</v>
      </c>
      <c r="E233" s="33">
        <v>6000</v>
      </c>
      <c r="F233" s="33">
        <v>6000</v>
      </c>
      <c r="G233" s="12" t="s">
        <v>320</v>
      </c>
      <c r="H233" s="12" t="s">
        <v>15</v>
      </c>
      <c r="I233" s="34" t="s">
        <v>567</v>
      </c>
    </row>
    <row r="234" ht="33" spans="1:9">
      <c r="A234" s="1"/>
      <c r="B234" s="22" t="s">
        <v>17</v>
      </c>
      <c r="C234" s="17" t="s">
        <v>569</v>
      </c>
      <c r="D234" s="3" t="s">
        <v>121</v>
      </c>
      <c r="E234" s="12" t="s">
        <v>570</v>
      </c>
      <c r="F234" s="12" t="s">
        <v>570</v>
      </c>
      <c r="G234" s="12" t="s">
        <v>571</v>
      </c>
      <c r="H234" s="12" t="s">
        <v>15</v>
      </c>
      <c r="I234" s="34" t="s">
        <v>572</v>
      </c>
    </row>
    <row r="235" ht="33" spans="1:9">
      <c r="A235" s="1"/>
      <c r="B235" s="22" t="s">
        <v>17</v>
      </c>
      <c r="C235" s="34" t="s">
        <v>573</v>
      </c>
      <c r="D235" s="3" t="s">
        <v>121</v>
      </c>
      <c r="E235" s="3">
        <v>6240</v>
      </c>
      <c r="F235" s="3">
        <v>6240</v>
      </c>
      <c r="G235" s="12" t="s">
        <v>571</v>
      </c>
      <c r="H235" s="12" t="s">
        <v>15</v>
      </c>
      <c r="I235" s="34" t="s">
        <v>574</v>
      </c>
    </row>
    <row r="236" ht="33" spans="1:9">
      <c r="A236" s="1"/>
      <c r="B236" s="22" t="s">
        <v>17</v>
      </c>
      <c r="C236" s="17" t="s">
        <v>575</v>
      </c>
      <c r="D236" s="3" t="s">
        <v>121</v>
      </c>
      <c r="E236" s="12" t="s">
        <v>576</v>
      </c>
      <c r="F236" s="12" t="s">
        <v>576</v>
      </c>
      <c r="G236" s="35" t="s">
        <v>551</v>
      </c>
      <c r="H236" s="35" t="s">
        <v>15</v>
      </c>
      <c r="I236" s="34" t="s">
        <v>577</v>
      </c>
    </row>
    <row r="237" ht="33" spans="1:9">
      <c r="A237" s="1"/>
      <c r="B237" s="22" t="s">
        <v>17</v>
      </c>
      <c r="C237" s="34" t="s">
        <v>578</v>
      </c>
      <c r="D237" s="3" t="s">
        <v>121</v>
      </c>
      <c r="E237" s="3">
        <v>4680</v>
      </c>
      <c r="F237" s="3">
        <v>4680</v>
      </c>
      <c r="G237" s="35" t="s">
        <v>551</v>
      </c>
      <c r="H237" s="12" t="s">
        <v>15</v>
      </c>
      <c r="I237" s="34" t="s">
        <v>579</v>
      </c>
    </row>
    <row r="238" ht="33" spans="1:9">
      <c r="A238" s="1"/>
      <c r="B238" s="22" t="s">
        <v>17</v>
      </c>
      <c r="C238" s="17" t="s">
        <v>580</v>
      </c>
      <c r="D238" s="3" t="s">
        <v>121</v>
      </c>
      <c r="E238" s="33">
        <v>6000</v>
      </c>
      <c r="F238" s="33">
        <v>6000</v>
      </c>
      <c r="G238" s="35" t="s">
        <v>551</v>
      </c>
      <c r="H238" s="12" t="s">
        <v>15</v>
      </c>
      <c r="I238" s="8" t="s">
        <v>581</v>
      </c>
    </row>
    <row r="239" ht="33" spans="1:9">
      <c r="A239" s="1"/>
      <c r="B239" s="22" t="s">
        <v>17</v>
      </c>
      <c r="C239" s="34" t="s">
        <v>582</v>
      </c>
      <c r="D239" s="3" t="s">
        <v>121</v>
      </c>
      <c r="E239" s="33">
        <v>7200</v>
      </c>
      <c r="F239" s="33">
        <v>7200</v>
      </c>
      <c r="G239" s="35" t="s">
        <v>551</v>
      </c>
      <c r="H239" s="12" t="s">
        <v>15</v>
      </c>
      <c r="I239" s="34" t="s">
        <v>583</v>
      </c>
    </row>
    <row r="240" ht="33" spans="1:9">
      <c r="A240" s="1"/>
      <c r="B240" s="22" t="s">
        <v>17</v>
      </c>
      <c r="C240" s="34" t="s">
        <v>584</v>
      </c>
      <c r="D240" s="3" t="s">
        <v>121</v>
      </c>
      <c r="E240" s="33">
        <v>7200</v>
      </c>
      <c r="F240" s="33">
        <v>7200</v>
      </c>
      <c r="G240" s="35" t="s">
        <v>551</v>
      </c>
      <c r="H240" s="12" t="s">
        <v>15</v>
      </c>
      <c r="I240" s="34" t="s">
        <v>585</v>
      </c>
    </row>
    <row r="241" ht="33" spans="1:9">
      <c r="A241" s="1"/>
      <c r="B241" s="22" t="s">
        <v>17</v>
      </c>
      <c r="C241" s="34" t="s">
        <v>586</v>
      </c>
      <c r="D241" s="3" t="s">
        <v>121</v>
      </c>
      <c r="E241" s="33">
        <v>8400</v>
      </c>
      <c r="F241" s="33">
        <v>8400</v>
      </c>
      <c r="G241" s="35" t="s">
        <v>551</v>
      </c>
      <c r="H241" s="12" t="s">
        <v>587</v>
      </c>
      <c r="I241" s="34" t="s">
        <v>588</v>
      </c>
    </row>
    <row r="242" ht="33" spans="1:9">
      <c r="A242" s="1"/>
      <c r="B242" s="22" t="s">
        <v>17</v>
      </c>
      <c r="C242" s="34" t="s">
        <v>589</v>
      </c>
      <c r="D242" s="3" t="s">
        <v>121</v>
      </c>
      <c r="E242" s="33">
        <v>9800</v>
      </c>
      <c r="F242" s="33">
        <v>9800</v>
      </c>
      <c r="G242" s="12" t="s">
        <v>590</v>
      </c>
      <c r="H242" s="12" t="s">
        <v>591</v>
      </c>
      <c r="I242" s="34" t="s">
        <v>592</v>
      </c>
    </row>
    <row r="243" ht="66" spans="1:9">
      <c r="A243" s="1" t="s">
        <v>593</v>
      </c>
      <c r="B243" s="36" t="s">
        <v>17</v>
      </c>
      <c r="C243" s="25" t="s">
        <v>594</v>
      </c>
      <c r="D243" s="22" t="s">
        <v>595</v>
      </c>
      <c r="E243" s="22">
        <v>100</v>
      </c>
      <c r="F243" s="22">
        <v>100</v>
      </c>
      <c r="G243" s="22" t="s">
        <v>92</v>
      </c>
      <c r="H243" s="22" t="s">
        <v>74</v>
      </c>
      <c r="I243" s="25" t="s">
        <v>596</v>
      </c>
    </row>
    <row r="244" ht="33" spans="1:9">
      <c r="A244" s="1"/>
      <c r="B244" s="22" t="s">
        <v>17</v>
      </c>
      <c r="C244" s="25" t="s">
        <v>597</v>
      </c>
      <c r="D244" s="22" t="s">
        <v>273</v>
      </c>
      <c r="E244" s="22">
        <v>300</v>
      </c>
      <c r="F244" s="22">
        <v>300</v>
      </c>
      <c r="G244" s="22" t="s">
        <v>598</v>
      </c>
      <c r="H244" s="22" t="s">
        <v>261</v>
      </c>
      <c r="I244" s="25" t="s">
        <v>599</v>
      </c>
    </row>
    <row r="245" ht="33" spans="1:9">
      <c r="A245" s="1"/>
      <c r="B245" s="22" t="s">
        <v>17</v>
      </c>
      <c r="C245" s="25" t="s">
        <v>600</v>
      </c>
      <c r="D245" s="22" t="s">
        <v>601</v>
      </c>
      <c r="E245" s="22">
        <v>300</v>
      </c>
      <c r="F245" s="22">
        <v>300</v>
      </c>
      <c r="G245" s="3" t="s">
        <v>82</v>
      </c>
      <c r="H245" s="3" t="s">
        <v>602</v>
      </c>
      <c r="I245" s="25" t="s">
        <v>603</v>
      </c>
    </row>
    <row r="246" ht="49.5" spans="1:9">
      <c r="A246" s="1"/>
      <c r="B246" s="22" t="s">
        <v>17</v>
      </c>
      <c r="C246" s="25" t="s">
        <v>604</v>
      </c>
      <c r="D246" s="22" t="s">
        <v>273</v>
      </c>
      <c r="E246" s="22">
        <v>300</v>
      </c>
      <c r="F246" s="22">
        <v>300</v>
      </c>
      <c r="G246" s="22" t="s">
        <v>598</v>
      </c>
      <c r="H246" s="22" t="s">
        <v>261</v>
      </c>
      <c r="I246" s="25" t="s">
        <v>605</v>
      </c>
    </row>
    <row r="247" ht="49.5" spans="1:9">
      <c r="A247" s="1"/>
      <c r="B247" s="22" t="s">
        <v>17</v>
      </c>
      <c r="C247" s="25" t="s">
        <v>606</v>
      </c>
      <c r="D247" s="22" t="s">
        <v>273</v>
      </c>
      <c r="E247" s="22">
        <v>300</v>
      </c>
      <c r="F247" s="22">
        <v>300</v>
      </c>
      <c r="G247" s="22" t="s">
        <v>598</v>
      </c>
      <c r="H247" s="22" t="s">
        <v>261</v>
      </c>
      <c r="I247" s="25" t="s">
        <v>607</v>
      </c>
    </row>
    <row r="248" ht="33" spans="1:9">
      <c r="A248" s="1"/>
      <c r="B248" s="22" t="s">
        <v>17</v>
      </c>
      <c r="C248" s="25" t="s">
        <v>608</v>
      </c>
      <c r="D248" s="22" t="s">
        <v>273</v>
      </c>
      <c r="E248" s="22">
        <v>60</v>
      </c>
      <c r="F248" s="22">
        <v>60</v>
      </c>
      <c r="G248" s="22" t="s">
        <v>609</v>
      </c>
      <c r="H248" s="22" t="s">
        <v>261</v>
      </c>
      <c r="I248" s="25" t="s">
        <v>610</v>
      </c>
    </row>
    <row r="249" ht="33" spans="1:9">
      <c r="A249" s="1"/>
      <c r="B249" s="22" t="s">
        <v>17</v>
      </c>
      <c r="C249" s="25" t="s">
        <v>611</v>
      </c>
      <c r="D249" s="22" t="s">
        <v>273</v>
      </c>
      <c r="E249" s="22">
        <v>60</v>
      </c>
      <c r="F249" s="22">
        <v>60</v>
      </c>
      <c r="G249" s="22" t="s">
        <v>609</v>
      </c>
      <c r="H249" s="22" t="s">
        <v>261</v>
      </c>
      <c r="I249" s="25" t="s">
        <v>610</v>
      </c>
    </row>
    <row r="250" ht="82.5" spans="1:9">
      <c r="A250" s="1"/>
      <c r="B250" s="22" t="s">
        <v>612</v>
      </c>
      <c r="C250" s="25" t="s">
        <v>613</v>
      </c>
      <c r="D250" s="22" t="s">
        <v>614</v>
      </c>
      <c r="E250" s="22">
        <v>405</v>
      </c>
      <c r="F250" s="22">
        <v>384</v>
      </c>
      <c r="G250" s="22" t="s">
        <v>82</v>
      </c>
      <c r="H250" s="22" t="s">
        <v>615</v>
      </c>
      <c r="I250" s="25" t="s">
        <v>616</v>
      </c>
    </row>
    <row r="251" ht="247.5" spans="1:9">
      <c r="A251" s="1"/>
      <c r="B251" s="22" t="s">
        <v>617</v>
      </c>
      <c r="C251" s="25" t="s">
        <v>618</v>
      </c>
      <c r="D251" s="22" t="s">
        <v>619</v>
      </c>
      <c r="E251" s="22">
        <v>1080</v>
      </c>
      <c r="F251" s="22">
        <v>1024</v>
      </c>
      <c r="G251" s="22" t="s">
        <v>82</v>
      </c>
      <c r="H251" s="22" t="s">
        <v>620</v>
      </c>
      <c r="I251" s="25" t="s">
        <v>616</v>
      </c>
    </row>
    <row r="252" ht="181.5" spans="1:9">
      <c r="A252" s="1"/>
      <c r="B252" s="22" t="s">
        <v>621</v>
      </c>
      <c r="C252" s="25" t="s">
        <v>622</v>
      </c>
      <c r="D252" s="22" t="s">
        <v>619</v>
      </c>
      <c r="E252" s="22">
        <v>1620</v>
      </c>
      <c r="F252" s="22">
        <v>1548</v>
      </c>
      <c r="G252" s="22" t="s">
        <v>82</v>
      </c>
      <c r="H252" s="22" t="s">
        <v>623</v>
      </c>
      <c r="I252" s="25" t="s">
        <v>624</v>
      </c>
    </row>
    <row r="253" ht="49.5" spans="1:9">
      <c r="A253" s="1"/>
      <c r="B253" s="22" t="s">
        <v>17</v>
      </c>
      <c r="C253" s="25" t="s">
        <v>625</v>
      </c>
      <c r="D253" s="22" t="s">
        <v>461</v>
      </c>
      <c r="E253" s="22">
        <v>800</v>
      </c>
      <c r="F253" s="22">
        <v>800</v>
      </c>
      <c r="G253" s="22" t="s">
        <v>37</v>
      </c>
      <c r="H253" s="22" t="s">
        <v>626</v>
      </c>
      <c r="I253" s="25" t="s">
        <v>627</v>
      </c>
    </row>
    <row r="254" ht="82.5" spans="1:9">
      <c r="A254" s="1"/>
      <c r="B254" s="22" t="s">
        <v>17</v>
      </c>
      <c r="C254" s="25" t="s">
        <v>628</v>
      </c>
      <c r="D254" s="22" t="s">
        <v>121</v>
      </c>
      <c r="E254" s="22">
        <v>3500</v>
      </c>
      <c r="F254" s="22">
        <v>3500</v>
      </c>
      <c r="G254" s="22" t="s">
        <v>37</v>
      </c>
      <c r="H254" s="22" t="s">
        <v>629</v>
      </c>
      <c r="I254" s="25" t="s">
        <v>630</v>
      </c>
    </row>
    <row r="255" ht="82.5" spans="1:9">
      <c r="A255" s="1"/>
      <c r="B255" s="22" t="s">
        <v>17</v>
      </c>
      <c r="C255" s="25" t="s">
        <v>631</v>
      </c>
      <c r="D255" s="22" t="s">
        <v>121</v>
      </c>
      <c r="E255" s="22">
        <v>5000</v>
      </c>
      <c r="F255" s="22">
        <v>5000</v>
      </c>
      <c r="G255" s="22" t="s">
        <v>37</v>
      </c>
      <c r="H255" s="22" t="s">
        <v>629</v>
      </c>
      <c r="I255" s="25" t="s">
        <v>630</v>
      </c>
    </row>
    <row r="256" ht="66" spans="1:9">
      <c r="A256" s="1"/>
      <c r="B256" s="22" t="s">
        <v>17</v>
      </c>
      <c r="C256" s="8" t="s">
        <v>632</v>
      </c>
      <c r="D256" s="3" t="s">
        <v>633</v>
      </c>
      <c r="E256" s="3">
        <v>1200</v>
      </c>
      <c r="F256" s="3">
        <v>1200</v>
      </c>
      <c r="G256" s="22" t="s">
        <v>82</v>
      </c>
      <c r="H256" s="3" t="s">
        <v>634</v>
      </c>
      <c r="I256" s="8" t="s">
        <v>635</v>
      </c>
    </row>
    <row r="257" ht="49.5" spans="1:9">
      <c r="A257" s="1"/>
      <c r="B257" s="22" t="s">
        <v>17</v>
      </c>
      <c r="C257" s="8" t="s">
        <v>636</v>
      </c>
      <c r="D257" s="3" t="s">
        <v>633</v>
      </c>
      <c r="E257" s="3">
        <v>1590</v>
      </c>
      <c r="F257" s="3">
        <v>1590</v>
      </c>
      <c r="G257" s="22" t="s">
        <v>82</v>
      </c>
      <c r="H257" s="3" t="s">
        <v>637</v>
      </c>
      <c r="I257" s="8" t="s">
        <v>638</v>
      </c>
    </row>
    <row r="258" ht="82.5" spans="1:9">
      <c r="A258" s="1"/>
      <c r="B258" s="22" t="s">
        <v>17</v>
      </c>
      <c r="C258" s="25" t="s">
        <v>639</v>
      </c>
      <c r="D258" s="22" t="s">
        <v>640</v>
      </c>
      <c r="E258" s="22">
        <v>765</v>
      </c>
      <c r="F258" s="22">
        <v>765</v>
      </c>
      <c r="G258" s="22" t="s">
        <v>92</v>
      </c>
      <c r="H258" s="22" t="s">
        <v>641</v>
      </c>
      <c r="I258" s="25" t="s">
        <v>642</v>
      </c>
    </row>
    <row r="259" ht="82.5" spans="1:9">
      <c r="A259" s="1"/>
      <c r="B259" s="22" t="s">
        <v>17</v>
      </c>
      <c r="C259" s="25" t="s">
        <v>643</v>
      </c>
      <c r="D259" s="22" t="s">
        <v>179</v>
      </c>
      <c r="E259" s="22">
        <v>648</v>
      </c>
      <c r="F259" s="22">
        <v>648</v>
      </c>
      <c r="G259" s="22" t="s">
        <v>82</v>
      </c>
      <c r="H259" s="22" t="s">
        <v>644</v>
      </c>
      <c r="I259" s="25" t="s">
        <v>645</v>
      </c>
    </row>
    <row r="260" ht="33" spans="1:9">
      <c r="A260" s="1"/>
      <c r="B260" s="22" t="s">
        <v>17</v>
      </c>
      <c r="C260" s="25" t="s">
        <v>646</v>
      </c>
      <c r="D260" s="22" t="s">
        <v>647</v>
      </c>
      <c r="E260" s="22">
        <v>400</v>
      </c>
      <c r="F260" s="22">
        <v>400</v>
      </c>
      <c r="G260" s="3" t="s">
        <v>648</v>
      </c>
      <c r="H260" s="22" t="s">
        <v>649</v>
      </c>
      <c r="I260" s="25" t="s">
        <v>650</v>
      </c>
    </row>
    <row r="261" ht="49.5" spans="1:9">
      <c r="A261" s="1"/>
      <c r="B261" s="22" t="s">
        <v>17</v>
      </c>
      <c r="C261" s="25" t="s">
        <v>651</v>
      </c>
      <c r="D261" s="22" t="s">
        <v>614</v>
      </c>
      <c r="E261" s="3">
        <v>1500</v>
      </c>
      <c r="F261" s="3">
        <v>1500</v>
      </c>
      <c r="G261" s="3" t="s">
        <v>652</v>
      </c>
      <c r="H261" s="3" t="s">
        <v>653</v>
      </c>
      <c r="I261" s="25" t="s">
        <v>654</v>
      </c>
    </row>
    <row r="262" ht="16.5" spans="1:9">
      <c r="A262" s="1"/>
      <c r="B262" s="22" t="s">
        <v>17</v>
      </c>
      <c r="C262" s="25" t="s">
        <v>655</v>
      </c>
      <c r="D262" s="22" t="s">
        <v>656</v>
      </c>
      <c r="E262" s="22">
        <v>1800</v>
      </c>
      <c r="F262" s="22">
        <v>1800</v>
      </c>
      <c r="G262" s="3" t="s">
        <v>110</v>
      </c>
      <c r="H262" s="3" t="s">
        <v>657</v>
      </c>
      <c r="I262" s="25" t="s">
        <v>655</v>
      </c>
    </row>
    <row r="263" ht="33" spans="1:9">
      <c r="A263" s="1"/>
      <c r="B263" s="39" t="s">
        <v>658</v>
      </c>
      <c r="C263" s="8" t="s">
        <v>659</v>
      </c>
      <c r="D263" s="3" t="s">
        <v>660</v>
      </c>
      <c r="E263" s="3">
        <v>156</v>
      </c>
      <c r="F263" s="3">
        <v>156</v>
      </c>
      <c r="G263" s="3" t="s">
        <v>82</v>
      </c>
      <c r="H263" s="3" t="s">
        <v>661</v>
      </c>
      <c r="I263" s="8" t="s">
        <v>662</v>
      </c>
    </row>
    <row r="264" ht="165" spans="1:9">
      <c r="A264" s="1" t="s">
        <v>663</v>
      </c>
      <c r="B264" s="3" t="s">
        <v>664</v>
      </c>
      <c r="C264" s="8" t="s">
        <v>665</v>
      </c>
      <c r="D264" s="3" t="s">
        <v>666</v>
      </c>
      <c r="E264" s="3">
        <v>1625</v>
      </c>
      <c r="F264" s="3">
        <v>1548</v>
      </c>
      <c r="G264" s="3" t="s">
        <v>667</v>
      </c>
      <c r="H264" s="3" t="s">
        <v>668</v>
      </c>
      <c r="I264" s="8" t="s">
        <v>669</v>
      </c>
    </row>
    <row r="265" ht="132" spans="1:9">
      <c r="A265" s="1"/>
      <c r="B265" s="3" t="s">
        <v>670</v>
      </c>
      <c r="C265" s="8" t="s">
        <v>671</v>
      </c>
      <c r="D265" s="3" t="s">
        <v>666</v>
      </c>
      <c r="E265" s="3">
        <v>1313</v>
      </c>
      <c r="F265" s="3">
        <v>1251</v>
      </c>
      <c r="G265" s="3" t="s">
        <v>667</v>
      </c>
      <c r="H265" s="3" t="s">
        <v>668</v>
      </c>
      <c r="I265" s="8" t="s">
        <v>669</v>
      </c>
    </row>
    <row r="266" ht="33" spans="1:9">
      <c r="A266" s="40" t="s">
        <v>672</v>
      </c>
      <c r="B266" s="36" t="s">
        <v>17</v>
      </c>
      <c r="C266" s="15" t="s">
        <v>673</v>
      </c>
      <c r="D266" s="3" t="s">
        <v>674</v>
      </c>
      <c r="E266" s="3" t="s">
        <v>675</v>
      </c>
      <c r="F266" s="3" t="s">
        <v>675</v>
      </c>
      <c r="G266" s="3" t="s">
        <v>14</v>
      </c>
      <c r="H266" s="3" t="s">
        <v>676</v>
      </c>
      <c r="I266" s="8" t="s">
        <v>677</v>
      </c>
    </row>
    <row r="267" ht="33" spans="1:9">
      <c r="A267" s="40"/>
      <c r="B267" s="36" t="s">
        <v>17</v>
      </c>
      <c r="C267" s="15" t="s">
        <v>678</v>
      </c>
      <c r="D267" s="3" t="s">
        <v>674</v>
      </c>
      <c r="E267" s="3" t="s">
        <v>675</v>
      </c>
      <c r="F267" s="3" t="s">
        <v>675</v>
      </c>
      <c r="G267" s="3" t="s">
        <v>14</v>
      </c>
      <c r="H267" s="3" t="s">
        <v>676</v>
      </c>
      <c r="I267" s="8" t="s">
        <v>677</v>
      </c>
    </row>
    <row r="268" ht="33" spans="1:9">
      <c r="A268" s="40"/>
      <c r="B268" s="36" t="s">
        <v>17</v>
      </c>
      <c r="C268" s="15" t="s">
        <v>679</v>
      </c>
      <c r="D268" s="3" t="s">
        <v>674</v>
      </c>
      <c r="E268" s="3" t="s">
        <v>675</v>
      </c>
      <c r="F268" s="3" t="s">
        <v>675</v>
      </c>
      <c r="G268" s="3" t="s">
        <v>14</v>
      </c>
      <c r="H268" s="3" t="s">
        <v>676</v>
      </c>
      <c r="I268" s="8" t="s">
        <v>677</v>
      </c>
    </row>
    <row r="269" ht="33" spans="1:9">
      <c r="A269" s="40"/>
      <c r="B269" s="36" t="s">
        <v>17</v>
      </c>
      <c r="C269" s="15" t="s">
        <v>680</v>
      </c>
      <c r="D269" s="3" t="s">
        <v>674</v>
      </c>
      <c r="E269" s="3" t="s">
        <v>675</v>
      </c>
      <c r="F269" s="3" t="s">
        <v>675</v>
      </c>
      <c r="G269" s="3" t="s">
        <v>14</v>
      </c>
      <c r="H269" s="3" t="s">
        <v>676</v>
      </c>
      <c r="I269" s="8" t="s">
        <v>677</v>
      </c>
    </row>
    <row r="270" ht="66" spans="1:9">
      <c r="A270" s="40"/>
      <c r="B270" s="36" t="s">
        <v>17</v>
      </c>
      <c r="C270" s="15" t="s">
        <v>681</v>
      </c>
      <c r="D270" s="3" t="s">
        <v>674</v>
      </c>
      <c r="E270" s="3" t="s">
        <v>682</v>
      </c>
      <c r="F270" s="3" t="s">
        <v>682</v>
      </c>
      <c r="G270" s="3" t="s">
        <v>14</v>
      </c>
      <c r="H270" s="3" t="s">
        <v>676</v>
      </c>
      <c r="I270" s="8" t="s">
        <v>677</v>
      </c>
    </row>
    <row r="271" ht="82.5" spans="1:9">
      <c r="A271" s="40"/>
      <c r="B271" s="36" t="s">
        <v>17</v>
      </c>
      <c r="C271" s="15" t="s">
        <v>683</v>
      </c>
      <c r="D271" s="3" t="s">
        <v>674</v>
      </c>
      <c r="E271" s="3" t="s">
        <v>684</v>
      </c>
      <c r="F271" s="3" t="s">
        <v>684</v>
      </c>
      <c r="G271" s="3" t="s">
        <v>14</v>
      </c>
      <c r="H271" s="3" t="s">
        <v>676</v>
      </c>
      <c r="I271" s="8" t="s">
        <v>677</v>
      </c>
    </row>
    <row r="272" ht="99" spans="1:9">
      <c r="A272" s="40"/>
      <c r="B272" s="36" t="s">
        <v>17</v>
      </c>
      <c r="C272" s="15" t="s">
        <v>685</v>
      </c>
      <c r="D272" s="3" t="s">
        <v>674</v>
      </c>
      <c r="E272" s="3" t="s">
        <v>686</v>
      </c>
      <c r="F272" s="3" t="s">
        <v>686</v>
      </c>
      <c r="G272" s="3" t="s">
        <v>14</v>
      </c>
      <c r="H272" s="3" t="s">
        <v>676</v>
      </c>
      <c r="I272" s="8" t="s">
        <v>677</v>
      </c>
    </row>
    <row r="273" ht="99" spans="1:9">
      <c r="A273" s="40"/>
      <c r="B273" s="36" t="s">
        <v>17</v>
      </c>
      <c r="C273" s="15" t="s">
        <v>687</v>
      </c>
      <c r="D273" s="3" t="s">
        <v>674</v>
      </c>
      <c r="E273" s="3" t="s">
        <v>688</v>
      </c>
      <c r="F273" s="3" t="s">
        <v>688</v>
      </c>
      <c r="G273" s="3" t="s">
        <v>14</v>
      </c>
      <c r="H273" s="3" t="s">
        <v>676</v>
      </c>
      <c r="I273" s="8" t="s">
        <v>677</v>
      </c>
    </row>
    <row r="274" ht="132" spans="1:9">
      <c r="A274" s="40"/>
      <c r="B274" s="36" t="s">
        <v>17</v>
      </c>
      <c r="C274" s="15" t="s">
        <v>689</v>
      </c>
      <c r="D274" s="3" t="s">
        <v>674</v>
      </c>
      <c r="E274" s="3" t="s">
        <v>690</v>
      </c>
      <c r="F274" s="3" t="s">
        <v>690</v>
      </c>
      <c r="G274" s="3" t="s">
        <v>14</v>
      </c>
      <c r="H274" s="3" t="s">
        <v>676</v>
      </c>
      <c r="I274" s="8" t="s">
        <v>677</v>
      </c>
    </row>
    <row r="275" ht="49.5" spans="1:9">
      <c r="A275" s="40"/>
      <c r="B275" s="36" t="s">
        <v>17</v>
      </c>
      <c r="C275" s="15" t="s">
        <v>691</v>
      </c>
      <c r="D275" s="3" t="s">
        <v>674</v>
      </c>
      <c r="E275" s="3" t="s">
        <v>692</v>
      </c>
      <c r="F275" s="3" t="s">
        <v>692</v>
      </c>
      <c r="G275" s="3" t="s">
        <v>14</v>
      </c>
      <c r="H275" s="3" t="s">
        <v>676</v>
      </c>
      <c r="I275" s="8" t="s">
        <v>677</v>
      </c>
    </row>
    <row r="276" ht="33" spans="1:9">
      <c r="A276" s="40"/>
      <c r="B276" s="36" t="s">
        <v>17</v>
      </c>
      <c r="C276" s="41" t="s">
        <v>693</v>
      </c>
      <c r="D276" s="42" t="s">
        <v>694</v>
      </c>
      <c r="E276" s="43">
        <v>650</v>
      </c>
      <c r="F276" s="43">
        <v>650</v>
      </c>
      <c r="G276" s="43" t="s">
        <v>110</v>
      </c>
      <c r="H276" s="43" t="s">
        <v>695</v>
      </c>
      <c r="I276" s="51" t="s">
        <v>696</v>
      </c>
    </row>
    <row r="277" ht="99" spans="1:9">
      <c r="A277" s="40"/>
      <c r="B277" s="36" t="s">
        <v>17</v>
      </c>
      <c r="C277" s="44" t="s">
        <v>697</v>
      </c>
      <c r="D277" s="45" t="s">
        <v>698</v>
      </c>
      <c r="E277" s="45" t="s">
        <v>699</v>
      </c>
      <c r="F277" s="45" t="s">
        <v>699</v>
      </c>
      <c r="G277" s="3" t="s">
        <v>14</v>
      </c>
      <c r="H277" s="3" t="s">
        <v>700</v>
      </c>
      <c r="I277" s="8" t="s">
        <v>701</v>
      </c>
    </row>
    <row r="278" ht="66" spans="1:9">
      <c r="A278" s="40"/>
      <c r="B278" s="36" t="s">
        <v>17</v>
      </c>
      <c r="C278" s="15" t="s">
        <v>702</v>
      </c>
      <c r="D278" s="36" t="s">
        <v>698</v>
      </c>
      <c r="E278" s="12" t="s">
        <v>703</v>
      </c>
      <c r="F278" s="12" t="s">
        <v>703</v>
      </c>
      <c r="G278" s="3" t="s">
        <v>14</v>
      </c>
      <c r="H278" s="3" t="s">
        <v>676</v>
      </c>
      <c r="I278" s="8" t="s">
        <v>704</v>
      </c>
    </row>
    <row r="279" ht="66" spans="1:9">
      <c r="A279" s="40"/>
      <c r="B279" s="36" t="s">
        <v>17</v>
      </c>
      <c r="C279" s="15" t="s">
        <v>705</v>
      </c>
      <c r="D279" s="3" t="s">
        <v>706</v>
      </c>
      <c r="E279" s="3">
        <v>480</v>
      </c>
      <c r="F279" s="3">
        <v>480</v>
      </c>
      <c r="G279" s="3" t="s">
        <v>14</v>
      </c>
      <c r="H279" s="3" t="s">
        <v>700</v>
      </c>
      <c r="I279" s="8" t="s">
        <v>707</v>
      </c>
    </row>
    <row r="280" ht="66" spans="1:9">
      <c r="A280" s="40"/>
      <c r="B280" s="36" t="s">
        <v>17</v>
      </c>
      <c r="C280" s="15" t="s">
        <v>708</v>
      </c>
      <c r="D280" s="3" t="s">
        <v>706</v>
      </c>
      <c r="E280" s="3">
        <v>480</v>
      </c>
      <c r="F280" s="3">
        <v>480</v>
      </c>
      <c r="G280" s="3" t="s">
        <v>14</v>
      </c>
      <c r="H280" s="3" t="s">
        <v>700</v>
      </c>
      <c r="I280" s="8" t="s">
        <v>707</v>
      </c>
    </row>
    <row r="281" ht="66" spans="1:9">
      <c r="A281" s="40"/>
      <c r="B281" s="36" t="s">
        <v>17</v>
      </c>
      <c r="C281" s="15" t="s">
        <v>709</v>
      </c>
      <c r="D281" s="3" t="s">
        <v>706</v>
      </c>
      <c r="E281" s="3">
        <v>480</v>
      </c>
      <c r="F281" s="3">
        <v>480</v>
      </c>
      <c r="G281" s="3" t="s">
        <v>14</v>
      </c>
      <c r="H281" s="3" t="s">
        <v>700</v>
      </c>
      <c r="I281" s="8" t="s">
        <v>707</v>
      </c>
    </row>
    <row r="282" ht="66" spans="1:9">
      <c r="A282" s="40"/>
      <c r="B282" s="36" t="s">
        <v>17</v>
      </c>
      <c r="C282" s="15" t="s">
        <v>710</v>
      </c>
      <c r="D282" s="3" t="s">
        <v>706</v>
      </c>
      <c r="E282" s="3" t="s">
        <v>711</v>
      </c>
      <c r="F282" s="3" t="s">
        <v>711</v>
      </c>
      <c r="G282" s="3" t="s">
        <v>14</v>
      </c>
      <c r="H282" s="3" t="s">
        <v>700</v>
      </c>
      <c r="I282" s="8" t="s">
        <v>707</v>
      </c>
    </row>
    <row r="283" ht="66" spans="1:9">
      <c r="A283" s="40"/>
      <c r="B283" s="36" t="s">
        <v>17</v>
      </c>
      <c r="C283" s="15" t="s">
        <v>712</v>
      </c>
      <c r="D283" s="3" t="s">
        <v>706</v>
      </c>
      <c r="E283" s="3" t="s">
        <v>682</v>
      </c>
      <c r="F283" s="3" t="s">
        <v>682</v>
      </c>
      <c r="G283" s="3" t="s">
        <v>14</v>
      </c>
      <c r="H283" s="3" t="s">
        <v>700</v>
      </c>
      <c r="I283" s="8" t="s">
        <v>707</v>
      </c>
    </row>
    <row r="284" ht="66" spans="1:9">
      <c r="A284" s="40"/>
      <c r="B284" s="36" t="s">
        <v>17</v>
      </c>
      <c r="C284" s="15" t="s">
        <v>713</v>
      </c>
      <c r="D284" s="3" t="s">
        <v>706</v>
      </c>
      <c r="E284" s="3" t="s">
        <v>699</v>
      </c>
      <c r="F284" s="3" t="s">
        <v>699</v>
      </c>
      <c r="G284" s="3" t="s">
        <v>14</v>
      </c>
      <c r="H284" s="3" t="s">
        <v>700</v>
      </c>
      <c r="I284" s="8" t="s">
        <v>707</v>
      </c>
    </row>
    <row r="285" ht="66" spans="1:9">
      <c r="A285" s="40"/>
      <c r="B285" s="36" t="s">
        <v>17</v>
      </c>
      <c r="C285" s="15" t="s">
        <v>714</v>
      </c>
      <c r="D285" s="3" t="s">
        <v>706</v>
      </c>
      <c r="E285" s="3" t="s">
        <v>684</v>
      </c>
      <c r="F285" s="3" t="s">
        <v>684</v>
      </c>
      <c r="G285" s="3" t="s">
        <v>14</v>
      </c>
      <c r="H285" s="3" t="s">
        <v>700</v>
      </c>
      <c r="I285" s="8" t="s">
        <v>707</v>
      </c>
    </row>
    <row r="286" ht="82.5" spans="1:9">
      <c r="A286" s="40"/>
      <c r="B286" s="36" t="s">
        <v>17</v>
      </c>
      <c r="C286" s="15" t="s">
        <v>715</v>
      </c>
      <c r="D286" s="36" t="s">
        <v>716</v>
      </c>
      <c r="E286" s="12" t="s">
        <v>684</v>
      </c>
      <c r="F286" s="12" t="s">
        <v>684</v>
      </c>
      <c r="G286" s="3" t="s">
        <v>14</v>
      </c>
      <c r="H286" s="3" t="s">
        <v>676</v>
      </c>
      <c r="I286" s="8" t="s">
        <v>717</v>
      </c>
    </row>
    <row r="287" ht="33" spans="1:9">
      <c r="A287" s="40"/>
      <c r="B287" s="36" t="s">
        <v>17</v>
      </c>
      <c r="C287" s="15" t="s">
        <v>718</v>
      </c>
      <c r="D287" s="6" t="s">
        <v>698</v>
      </c>
      <c r="E287" s="7">
        <v>480</v>
      </c>
      <c r="F287" s="7">
        <v>480</v>
      </c>
      <c r="G287" s="6" t="s">
        <v>14</v>
      </c>
      <c r="H287" s="6" t="s">
        <v>261</v>
      </c>
      <c r="I287" s="4" t="s">
        <v>719</v>
      </c>
    </row>
    <row r="288" ht="33" spans="1:9">
      <c r="A288" s="40"/>
      <c r="B288" s="36" t="s">
        <v>17</v>
      </c>
      <c r="C288" s="15" t="s">
        <v>720</v>
      </c>
      <c r="D288" s="6" t="s">
        <v>721</v>
      </c>
      <c r="E288" s="7">
        <v>400</v>
      </c>
      <c r="F288" s="7">
        <v>400</v>
      </c>
      <c r="G288" s="6" t="s">
        <v>14</v>
      </c>
      <c r="H288" s="6" t="s">
        <v>261</v>
      </c>
      <c r="I288" s="4" t="s">
        <v>722</v>
      </c>
    </row>
    <row r="289" ht="33" spans="1:9">
      <c r="A289" s="40"/>
      <c r="B289" s="36" t="s">
        <v>17</v>
      </c>
      <c r="C289" s="15" t="s">
        <v>723</v>
      </c>
      <c r="D289" s="6" t="s">
        <v>721</v>
      </c>
      <c r="E289" s="7">
        <v>400</v>
      </c>
      <c r="F289" s="7">
        <v>400</v>
      </c>
      <c r="G289" s="6" t="s">
        <v>132</v>
      </c>
      <c r="H289" s="6" t="s">
        <v>261</v>
      </c>
      <c r="I289" s="4" t="s">
        <v>724</v>
      </c>
    </row>
    <row r="290" ht="49.5" spans="1:9">
      <c r="A290" s="40"/>
      <c r="B290" s="36" t="s">
        <v>17</v>
      </c>
      <c r="C290" s="46" t="s">
        <v>725</v>
      </c>
      <c r="D290" s="6" t="s">
        <v>698</v>
      </c>
      <c r="E290" s="6" t="s">
        <v>675</v>
      </c>
      <c r="F290" s="6" t="s">
        <v>675</v>
      </c>
      <c r="G290" s="6" t="s">
        <v>14</v>
      </c>
      <c r="H290" s="6" t="s">
        <v>676</v>
      </c>
      <c r="I290" s="4" t="s">
        <v>726</v>
      </c>
    </row>
    <row r="291" ht="49.5" spans="1:9">
      <c r="A291" s="40"/>
      <c r="B291" s="36" t="s">
        <v>17</v>
      </c>
      <c r="C291" s="46" t="s">
        <v>727</v>
      </c>
      <c r="D291" s="6" t="s">
        <v>698</v>
      </c>
      <c r="E291" s="6" t="s">
        <v>728</v>
      </c>
      <c r="F291" s="6" t="s">
        <v>728</v>
      </c>
      <c r="G291" s="6" t="s">
        <v>14</v>
      </c>
      <c r="H291" s="6" t="s">
        <v>676</v>
      </c>
      <c r="I291" s="4" t="s">
        <v>726</v>
      </c>
    </row>
    <row r="292" ht="66" spans="1:9">
      <c r="A292" s="40"/>
      <c r="B292" s="36" t="s">
        <v>17</v>
      </c>
      <c r="C292" s="46" t="s">
        <v>729</v>
      </c>
      <c r="D292" s="6" t="s">
        <v>698</v>
      </c>
      <c r="E292" s="6" t="s">
        <v>699</v>
      </c>
      <c r="F292" s="6" t="s">
        <v>699</v>
      </c>
      <c r="G292" s="6" t="s">
        <v>14</v>
      </c>
      <c r="H292" s="6" t="s">
        <v>676</v>
      </c>
      <c r="I292" s="4" t="s">
        <v>726</v>
      </c>
    </row>
    <row r="293" ht="82.5" spans="1:9">
      <c r="A293" s="40"/>
      <c r="B293" s="36" t="s">
        <v>17</v>
      </c>
      <c r="C293" s="46" t="s">
        <v>730</v>
      </c>
      <c r="D293" s="6" t="s">
        <v>698</v>
      </c>
      <c r="E293" s="6" t="s">
        <v>703</v>
      </c>
      <c r="F293" s="6" t="s">
        <v>703</v>
      </c>
      <c r="G293" s="6" t="s">
        <v>14</v>
      </c>
      <c r="H293" s="6" t="s">
        <v>676</v>
      </c>
      <c r="I293" s="4" t="s">
        <v>726</v>
      </c>
    </row>
    <row r="294" ht="66" spans="1:9">
      <c r="A294" s="40"/>
      <c r="B294" s="36" t="s">
        <v>17</v>
      </c>
      <c r="C294" s="15" t="s">
        <v>731</v>
      </c>
      <c r="D294" s="6" t="s">
        <v>698</v>
      </c>
      <c r="E294" s="6" t="s">
        <v>732</v>
      </c>
      <c r="F294" s="6" t="s">
        <v>732</v>
      </c>
      <c r="G294" s="6" t="s">
        <v>14</v>
      </c>
      <c r="H294" s="6" t="s">
        <v>676</v>
      </c>
      <c r="I294" s="4" t="s">
        <v>733</v>
      </c>
    </row>
    <row r="295" ht="66" spans="1:9">
      <c r="A295" s="40"/>
      <c r="B295" s="36" t="s">
        <v>17</v>
      </c>
      <c r="C295" s="15" t="s">
        <v>734</v>
      </c>
      <c r="D295" s="6" t="s">
        <v>698</v>
      </c>
      <c r="E295" s="7" t="s">
        <v>732</v>
      </c>
      <c r="F295" s="7" t="s">
        <v>732</v>
      </c>
      <c r="G295" s="6" t="s">
        <v>14</v>
      </c>
      <c r="H295" s="6" t="s">
        <v>676</v>
      </c>
      <c r="I295" s="4" t="s">
        <v>733</v>
      </c>
    </row>
    <row r="296" ht="66" spans="1:9">
      <c r="A296" s="40"/>
      <c r="B296" s="36" t="s">
        <v>17</v>
      </c>
      <c r="C296" s="15" t="s">
        <v>735</v>
      </c>
      <c r="D296" s="6" t="s">
        <v>698</v>
      </c>
      <c r="E296" s="7" t="s">
        <v>682</v>
      </c>
      <c r="F296" s="7" t="s">
        <v>682</v>
      </c>
      <c r="G296" s="6" t="s">
        <v>14</v>
      </c>
      <c r="H296" s="6" t="s">
        <v>676</v>
      </c>
      <c r="I296" s="4" t="s">
        <v>733</v>
      </c>
    </row>
    <row r="297" ht="66" spans="1:9">
      <c r="A297" s="40"/>
      <c r="B297" s="36" t="s">
        <v>17</v>
      </c>
      <c r="C297" s="15" t="s">
        <v>736</v>
      </c>
      <c r="D297" s="6" t="s">
        <v>698</v>
      </c>
      <c r="E297" s="7" t="s">
        <v>699</v>
      </c>
      <c r="F297" s="7" t="s">
        <v>699</v>
      </c>
      <c r="G297" s="6" t="s">
        <v>14</v>
      </c>
      <c r="H297" s="6" t="s">
        <v>676</v>
      </c>
      <c r="I297" s="4" t="s">
        <v>733</v>
      </c>
    </row>
    <row r="298" ht="66" spans="1:9">
      <c r="A298" s="40"/>
      <c r="B298" s="36" t="s">
        <v>17</v>
      </c>
      <c r="C298" s="15" t="s">
        <v>737</v>
      </c>
      <c r="D298" s="6" t="s">
        <v>698</v>
      </c>
      <c r="E298" s="7" t="s">
        <v>703</v>
      </c>
      <c r="F298" s="7" t="s">
        <v>703</v>
      </c>
      <c r="G298" s="6" t="s">
        <v>14</v>
      </c>
      <c r="H298" s="6" t="s">
        <v>676</v>
      </c>
      <c r="I298" s="4" t="s">
        <v>733</v>
      </c>
    </row>
    <row r="299" ht="66" spans="1:9">
      <c r="A299" s="40"/>
      <c r="B299" s="36" t="s">
        <v>17</v>
      </c>
      <c r="C299" s="17" t="s">
        <v>738</v>
      </c>
      <c r="D299" s="20" t="s">
        <v>739</v>
      </c>
      <c r="E299" s="12" t="s">
        <v>740</v>
      </c>
      <c r="F299" s="12" t="s">
        <v>740</v>
      </c>
      <c r="G299" s="20" t="s">
        <v>14</v>
      </c>
      <c r="H299" s="12" t="s">
        <v>258</v>
      </c>
      <c r="I299" s="16" t="s">
        <v>741</v>
      </c>
    </row>
    <row r="300" ht="49.5" spans="1:9">
      <c r="A300" s="40"/>
      <c r="B300" s="36" t="s">
        <v>17</v>
      </c>
      <c r="C300" s="17" t="s">
        <v>742</v>
      </c>
      <c r="D300" s="20" t="s">
        <v>743</v>
      </c>
      <c r="E300" s="12" t="s">
        <v>744</v>
      </c>
      <c r="F300" s="12" t="s">
        <v>744</v>
      </c>
      <c r="G300" s="20" t="s">
        <v>110</v>
      </c>
      <c r="H300" s="12" t="s">
        <v>745</v>
      </c>
      <c r="I300" s="16" t="s">
        <v>746</v>
      </c>
    </row>
    <row r="301" ht="66" spans="1:9">
      <c r="A301" s="40"/>
      <c r="B301" s="36" t="s">
        <v>17</v>
      </c>
      <c r="C301" s="16" t="s">
        <v>747</v>
      </c>
      <c r="D301" s="20" t="s">
        <v>748</v>
      </c>
      <c r="E301" s="12" t="s">
        <v>749</v>
      </c>
      <c r="F301" s="12" t="s">
        <v>749</v>
      </c>
      <c r="G301" s="20" t="s">
        <v>750</v>
      </c>
      <c r="H301" s="20" t="s">
        <v>751</v>
      </c>
      <c r="I301" s="16" t="s">
        <v>746</v>
      </c>
    </row>
    <row r="302" ht="49.5" spans="1:9">
      <c r="A302" s="40"/>
      <c r="B302" s="36" t="s">
        <v>17</v>
      </c>
      <c r="C302" s="16" t="s">
        <v>752</v>
      </c>
      <c r="D302" s="20" t="s">
        <v>748</v>
      </c>
      <c r="E302" s="12" t="s">
        <v>753</v>
      </c>
      <c r="F302" s="12" t="s">
        <v>753</v>
      </c>
      <c r="G302" s="20" t="s">
        <v>110</v>
      </c>
      <c r="H302" s="20" t="s">
        <v>751</v>
      </c>
      <c r="I302" s="16" t="s">
        <v>746</v>
      </c>
    </row>
    <row r="303" ht="33" spans="1:9">
      <c r="A303" s="40"/>
      <c r="B303" s="36" t="s">
        <v>17</v>
      </c>
      <c r="C303" s="16" t="s">
        <v>754</v>
      </c>
      <c r="D303" s="20" t="s">
        <v>755</v>
      </c>
      <c r="E303" s="20">
        <v>600</v>
      </c>
      <c r="F303" s="20">
        <v>600</v>
      </c>
      <c r="G303" s="20" t="s">
        <v>110</v>
      </c>
      <c r="H303" s="20" t="s">
        <v>74</v>
      </c>
      <c r="I303" s="16" t="s">
        <v>756</v>
      </c>
    </row>
    <row r="304" ht="66" spans="1:9">
      <c r="A304" s="40" t="s">
        <v>757</v>
      </c>
      <c r="B304" s="6" t="s">
        <v>758</v>
      </c>
      <c r="C304" s="4" t="s">
        <v>759</v>
      </c>
      <c r="D304" s="42" t="s">
        <v>743</v>
      </c>
      <c r="E304" s="47">
        <v>351</v>
      </c>
      <c r="F304" s="22">
        <v>333</v>
      </c>
      <c r="G304" s="6" t="s">
        <v>14</v>
      </c>
      <c r="H304" s="6" t="s">
        <v>760</v>
      </c>
      <c r="I304" s="4" t="s">
        <v>761</v>
      </c>
    </row>
    <row r="305" ht="33" spans="1:9">
      <c r="A305" s="40"/>
      <c r="B305" s="6" t="s">
        <v>17</v>
      </c>
      <c r="C305" s="8" t="s">
        <v>762</v>
      </c>
      <c r="D305" s="32" t="s">
        <v>273</v>
      </c>
      <c r="E305" s="3">
        <v>1218</v>
      </c>
      <c r="F305" s="3">
        <v>1218</v>
      </c>
      <c r="G305" s="3" t="s">
        <v>763</v>
      </c>
      <c r="H305" s="3" t="s">
        <v>74</v>
      </c>
      <c r="I305" s="8" t="s">
        <v>764</v>
      </c>
    </row>
    <row r="306" ht="33" spans="1:9">
      <c r="A306" s="40"/>
      <c r="B306" s="6" t="s">
        <v>17</v>
      </c>
      <c r="C306" s="8" t="s">
        <v>765</v>
      </c>
      <c r="D306" s="32" t="s">
        <v>273</v>
      </c>
      <c r="E306" s="3">
        <v>1740</v>
      </c>
      <c r="F306" s="3">
        <v>1740</v>
      </c>
      <c r="G306" s="3" t="s">
        <v>763</v>
      </c>
      <c r="H306" s="3" t="s">
        <v>74</v>
      </c>
      <c r="I306" s="8" t="s">
        <v>764</v>
      </c>
    </row>
    <row r="307" ht="49.5" spans="1:9">
      <c r="A307" s="40"/>
      <c r="B307" s="6" t="s">
        <v>17</v>
      </c>
      <c r="C307" s="8" t="s">
        <v>766</v>
      </c>
      <c r="D307" s="32" t="s">
        <v>243</v>
      </c>
      <c r="E307" s="3">
        <v>400</v>
      </c>
      <c r="F307" s="3">
        <v>400</v>
      </c>
      <c r="G307" s="32" t="s">
        <v>82</v>
      </c>
      <c r="H307" s="3" t="s">
        <v>767</v>
      </c>
      <c r="I307" s="8" t="s">
        <v>768</v>
      </c>
    </row>
    <row r="308" ht="33" spans="1:9">
      <c r="A308" s="40"/>
      <c r="B308" s="6" t="s">
        <v>17</v>
      </c>
      <c r="C308" s="8" t="s">
        <v>769</v>
      </c>
      <c r="D308" s="32" t="s">
        <v>273</v>
      </c>
      <c r="E308" s="3">
        <v>50</v>
      </c>
      <c r="F308" s="3">
        <v>50</v>
      </c>
      <c r="G308" s="32" t="s">
        <v>763</v>
      </c>
      <c r="H308" s="3" t="s">
        <v>74</v>
      </c>
      <c r="I308" s="8" t="s">
        <v>770</v>
      </c>
    </row>
    <row r="309" ht="33" spans="1:9">
      <c r="A309" s="40"/>
      <c r="B309" s="6" t="s">
        <v>17</v>
      </c>
      <c r="C309" s="8" t="s">
        <v>771</v>
      </c>
      <c r="D309" s="32" t="s">
        <v>273</v>
      </c>
      <c r="E309" s="3">
        <v>50</v>
      </c>
      <c r="F309" s="3">
        <v>50</v>
      </c>
      <c r="G309" s="32" t="s">
        <v>763</v>
      </c>
      <c r="H309" s="3" t="s">
        <v>74</v>
      </c>
      <c r="I309" s="8" t="s">
        <v>772</v>
      </c>
    </row>
    <row r="310" ht="33" spans="1:9">
      <c r="A310" s="40"/>
      <c r="B310" s="43" t="s">
        <v>17</v>
      </c>
      <c r="C310" s="41" t="s">
        <v>773</v>
      </c>
      <c r="D310" s="42" t="s">
        <v>739</v>
      </c>
      <c r="E310" s="48">
        <v>400</v>
      </c>
      <c r="F310" s="48">
        <v>400</v>
      </c>
      <c r="G310" s="43" t="s">
        <v>774</v>
      </c>
      <c r="H310" s="43" t="s">
        <v>261</v>
      </c>
      <c r="I310" s="51" t="s">
        <v>775</v>
      </c>
    </row>
    <row r="311" ht="66" spans="1:9">
      <c r="A311" s="40"/>
      <c r="B311" s="43">
        <v>250307031</v>
      </c>
      <c r="C311" s="41" t="s">
        <v>776</v>
      </c>
      <c r="D311" s="42" t="s">
        <v>777</v>
      </c>
      <c r="E311" s="43">
        <v>210</v>
      </c>
      <c r="F311" s="43">
        <v>210</v>
      </c>
      <c r="G311" s="43" t="s">
        <v>778</v>
      </c>
      <c r="H311" s="43" t="s">
        <v>261</v>
      </c>
      <c r="I311" s="51" t="s">
        <v>779</v>
      </c>
    </row>
    <row r="312" ht="66" spans="1:9">
      <c r="A312" s="40"/>
      <c r="B312" s="43">
        <v>250307031</v>
      </c>
      <c r="C312" s="41" t="s">
        <v>780</v>
      </c>
      <c r="D312" s="42" t="s">
        <v>743</v>
      </c>
      <c r="E312" s="43">
        <v>320</v>
      </c>
      <c r="F312" s="43">
        <v>320</v>
      </c>
      <c r="G312" s="43" t="s">
        <v>781</v>
      </c>
      <c r="H312" s="43" t="s">
        <v>261</v>
      </c>
      <c r="I312" s="51" t="s">
        <v>779</v>
      </c>
    </row>
    <row r="313" ht="198" spans="1:9">
      <c r="A313" s="40"/>
      <c r="B313" s="43" t="s">
        <v>782</v>
      </c>
      <c r="C313" s="41" t="s">
        <v>783</v>
      </c>
      <c r="D313" s="42" t="s">
        <v>784</v>
      </c>
      <c r="E313" s="49">
        <v>720</v>
      </c>
      <c r="F313" s="49">
        <v>688</v>
      </c>
      <c r="G313" s="43" t="s">
        <v>14</v>
      </c>
      <c r="H313" s="43" t="s">
        <v>74</v>
      </c>
      <c r="I313" s="51" t="s">
        <v>785</v>
      </c>
    </row>
    <row r="314" ht="148.5" spans="1:9">
      <c r="A314" s="40"/>
      <c r="B314" s="3" t="s">
        <v>17</v>
      </c>
      <c r="C314" s="8" t="s">
        <v>786</v>
      </c>
      <c r="D314" s="42" t="s">
        <v>698</v>
      </c>
      <c r="E314" s="49">
        <v>1200</v>
      </c>
      <c r="F314" s="49">
        <v>1200</v>
      </c>
      <c r="G314" s="10" t="s">
        <v>14</v>
      </c>
      <c r="H314" s="3" t="s">
        <v>74</v>
      </c>
      <c r="I314" s="15" t="s">
        <v>787</v>
      </c>
    </row>
    <row r="315" ht="99" spans="1:9">
      <c r="A315" s="40"/>
      <c r="B315" s="3" t="s">
        <v>17</v>
      </c>
      <c r="C315" s="41" t="s">
        <v>788</v>
      </c>
      <c r="D315" s="42" t="s">
        <v>698</v>
      </c>
      <c r="E315" s="3">
        <v>1500</v>
      </c>
      <c r="F315" s="3">
        <v>1500</v>
      </c>
      <c r="G315" s="10" t="s">
        <v>14</v>
      </c>
      <c r="H315" s="3" t="s">
        <v>74</v>
      </c>
      <c r="I315" s="15" t="s">
        <v>789</v>
      </c>
    </row>
    <row r="316" ht="49.5" spans="1:9">
      <c r="A316" s="1" t="s">
        <v>790</v>
      </c>
      <c r="B316" s="50">
        <v>250700018</v>
      </c>
      <c r="C316" s="8" t="s">
        <v>791</v>
      </c>
      <c r="D316" s="3" t="s">
        <v>614</v>
      </c>
      <c r="E316" s="32">
        <v>480</v>
      </c>
      <c r="F316" s="32">
        <v>456</v>
      </c>
      <c r="G316" s="32" t="s">
        <v>792</v>
      </c>
      <c r="H316" s="3" t="s">
        <v>74</v>
      </c>
      <c r="I316" s="8" t="s">
        <v>793</v>
      </c>
    </row>
    <row r="317" ht="49.5" spans="1:9">
      <c r="A317" s="1"/>
      <c r="B317" s="3">
        <v>250700019</v>
      </c>
      <c r="C317" s="8" t="s">
        <v>794</v>
      </c>
      <c r="D317" s="3" t="s">
        <v>614</v>
      </c>
      <c r="E317" s="32">
        <v>480</v>
      </c>
      <c r="F317" s="32">
        <v>456</v>
      </c>
      <c r="G317" s="32" t="s">
        <v>795</v>
      </c>
      <c r="H317" s="3" t="s">
        <v>74</v>
      </c>
      <c r="I317" s="8" t="s">
        <v>796</v>
      </c>
    </row>
    <row r="318" ht="33" spans="1:9">
      <c r="A318" s="1"/>
      <c r="B318" s="50">
        <v>250501041</v>
      </c>
      <c r="C318" s="8" t="s">
        <v>797</v>
      </c>
      <c r="D318" s="3" t="s">
        <v>798</v>
      </c>
      <c r="E318" s="32">
        <v>100</v>
      </c>
      <c r="F318" s="32">
        <v>95</v>
      </c>
      <c r="G318" s="3" t="s">
        <v>799</v>
      </c>
      <c r="H318" s="3" t="s">
        <v>261</v>
      </c>
      <c r="I318" s="8" t="s">
        <v>800</v>
      </c>
    </row>
    <row r="319" ht="33" spans="1:9">
      <c r="A319" s="1"/>
      <c r="B319" s="3" t="s">
        <v>17</v>
      </c>
      <c r="C319" s="8" t="s">
        <v>801</v>
      </c>
      <c r="D319" s="3" t="s">
        <v>42</v>
      </c>
      <c r="E319" s="3">
        <v>600</v>
      </c>
      <c r="F319" s="3">
        <v>600</v>
      </c>
      <c r="G319" s="3" t="s">
        <v>802</v>
      </c>
      <c r="H319" s="3" t="s">
        <v>261</v>
      </c>
      <c r="I319" s="8" t="s">
        <v>803</v>
      </c>
    </row>
    <row r="320" ht="33" spans="1:9">
      <c r="A320" s="1"/>
      <c r="B320" s="3" t="s">
        <v>17</v>
      </c>
      <c r="C320" s="8" t="s">
        <v>804</v>
      </c>
      <c r="D320" s="3" t="s">
        <v>805</v>
      </c>
      <c r="E320" s="3">
        <v>600</v>
      </c>
      <c r="F320" s="3">
        <v>600</v>
      </c>
      <c r="G320" s="3" t="s">
        <v>802</v>
      </c>
      <c r="H320" s="3" t="s">
        <v>261</v>
      </c>
      <c r="I320" s="8" t="s">
        <v>806</v>
      </c>
    </row>
    <row r="321" ht="33" spans="1:9">
      <c r="A321" s="1"/>
      <c r="B321" s="3" t="s">
        <v>17</v>
      </c>
      <c r="C321" s="8" t="s">
        <v>807</v>
      </c>
      <c r="D321" s="3" t="s">
        <v>42</v>
      </c>
      <c r="E321" s="3">
        <v>100</v>
      </c>
      <c r="F321" s="3">
        <v>100</v>
      </c>
      <c r="G321" s="3" t="s">
        <v>802</v>
      </c>
      <c r="H321" s="3" t="s">
        <v>261</v>
      </c>
      <c r="I321" s="8" t="s">
        <v>808</v>
      </c>
    </row>
    <row r="322" ht="33" spans="1:9">
      <c r="A322" s="1"/>
      <c r="B322" s="3" t="s">
        <v>17</v>
      </c>
      <c r="C322" s="8" t="s">
        <v>809</v>
      </c>
      <c r="D322" s="3" t="s">
        <v>42</v>
      </c>
      <c r="E322" s="3">
        <v>200</v>
      </c>
      <c r="F322" s="3">
        <v>200</v>
      </c>
      <c r="G322" s="3" t="s">
        <v>802</v>
      </c>
      <c r="H322" s="3" t="s">
        <v>261</v>
      </c>
      <c r="I322" s="8" t="s">
        <v>810</v>
      </c>
    </row>
    <row r="323" ht="49.5" spans="1:9">
      <c r="A323" s="1"/>
      <c r="B323" s="3" t="s">
        <v>17</v>
      </c>
      <c r="C323" s="8" t="s">
        <v>811</v>
      </c>
      <c r="D323" s="3" t="s">
        <v>42</v>
      </c>
      <c r="E323" s="3">
        <v>600</v>
      </c>
      <c r="F323" s="3">
        <v>600</v>
      </c>
      <c r="G323" s="3" t="s">
        <v>802</v>
      </c>
      <c r="H323" s="3" t="s">
        <v>261</v>
      </c>
      <c r="I323" s="8" t="s">
        <v>812</v>
      </c>
    </row>
    <row r="324" ht="49.5" spans="1:9">
      <c r="A324" s="1"/>
      <c r="B324" s="3" t="s">
        <v>17</v>
      </c>
      <c r="C324" s="8" t="s">
        <v>813</v>
      </c>
      <c r="D324" s="3" t="s">
        <v>42</v>
      </c>
      <c r="E324" s="3">
        <v>100</v>
      </c>
      <c r="F324" s="3">
        <v>100</v>
      </c>
      <c r="G324" s="3" t="s">
        <v>802</v>
      </c>
      <c r="H324" s="3" t="s">
        <v>261</v>
      </c>
      <c r="I324" s="8" t="s">
        <v>814</v>
      </c>
    </row>
    <row r="325" ht="33" spans="1:9">
      <c r="A325" s="1"/>
      <c r="B325" s="3" t="s">
        <v>17</v>
      </c>
      <c r="C325" s="8" t="s">
        <v>815</v>
      </c>
      <c r="D325" s="3" t="s">
        <v>798</v>
      </c>
      <c r="E325" s="3">
        <v>400</v>
      </c>
      <c r="F325" s="3">
        <v>400</v>
      </c>
      <c r="G325" s="3" t="s">
        <v>802</v>
      </c>
      <c r="H325" s="3" t="s">
        <v>261</v>
      </c>
      <c r="I325" s="8" t="s">
        <v>816</v>
      </c>
    </row>
    <row r="326" ht="33" spans="1:9">
      <c r="A326" s="1"/>
      <c r="B326" s="3" t="s">
        <v>17</v>
      </c>
      <c r="C326" s="8" t="s">
        <v>817</v>
      </c>
      <c r="D326" s="3" t="s">
        <v>42</v>
      </c>
      <c r="E326" s="3">
        <v>200</v>
      </c>
      <c r="F326" s="3">
        <v>200</v>
      </c>
      <c r="G326" s="3" t="s">
        <v>802</v>
      </c>
      <c r="H326" s="3" t="s">
        <v>261</v>
      </c>
      <c r="I326" s="8" t="s">
        <v>818</v>
      </c>
    </row>
    <row r="327" ht="165" spans="1:9">
      <c r="A327" s="40" t="s">
        <v>819</v>
      </c>
      <c r="B327" s="22">
        <v>250310062</v>
      </c>
      <c r="C327" s="25" t="s">
        <v>820</v>
      </c>
      <c r="D327" s="22" t="s">
        <v>91</v>
      </c>
      <c r="E327" s="22">
        <v>350</v>
      </c>
      <c r="F327" s="22">
        <v>333</v>
      </c>
      <c r="G327" s="22" t="s">
        <v>821</v>
      </c>
      <c r="H327" s="22" t="s">
        <v>822</v>
      </c>
      <c r="I327" s="25" t="s">
        <v>823</v>
      </c>
    </row>
    <row r="328" ht="66" spans="1:9">
      <c r="A328" s="40"/>
      <c r="B328" s="22" t="s">
        <v>17</v>
      </c>
      <c r="C328" s="25" t="s">
        <v>824</v>
      </c>
      <c r="D328" s="22" t="s">
        <v>273</v>
      </c>
      <c r="E328" s="22">
        <v>300</v>
      </c>
      <c r="F328" s="22">
        <v>300</v>
      </c>
      <c r="G328" s="22" t="s">
        <v>825</v>
      </c>
      <c r="H328" s="22" t="s">
        <v>822</v>
      </c>
      <c r="I328" s="25" t="s">
        <v>826</v>
      </c>
    </row>
    <row r="329" ht="66" spans="1:9">
      <c r="A329" s="40"/>
      <c r="B329" s="22" t="s">
        <v>17</v>
      </c>
      <c r="C329" s="25" t="s">
        <v>827</v>
      </c>
      <c r="D329" s="22" t="s">
        <v>91</v>
      </c>
      <c r="E329" s="20">
        <v>100</v>
      </c>
      <c r="F329" s="20">
        <v>100</v>
      </c>
      <c r="G329" s="22" t="s">
        <v>82</v>
      </c>
      <c r="H329" s="22" t="s">
        <v>822</v>
      </c>
      <c r="I329" s="25" t="s">
        <v>828</v>
      </c>
    </row>
    <row r="330" ht="66" spans="1:9">
      <c r="A330" s="40"/>
      <c r="B330" s="22" t="s">
        <v>17</v>
      </c>
      <c r="C330" s="25" t="s">
        <v>829</v>
      </c>
      <c r="D330" s="22" t="s">
        <v>513</v>
      </c>
      <c r="E330" s="22">
        <v>1000</v>
      </c>
      <c r="F330" s="22">
        <v>1000</v>
      </c>
      <c r="G330" s="22" t="s">
        <v>830</v>
      </c>
      <c r="H330" s="22" t="s">
        <v>831</v>
      </c>
      <c r="I330" s="25" t="s">
        <v>832</v>
      </c>
    </row>
    <row r="331" ht="66" spans="1:9">
      <c r="A331" s="40"/>
      <c r="B331" s="22" t="s">
        <v>17</v>
      </c>
      <c r="C331" s="25" t="s">
        <v>833</v>
      </c>
      <c r="D331" s="22" t="s">
        <v>513</v>
      </c>
      <c r="E331" s="22">
        <v>600</v>
      </c>
      <c r="F331" s="22">
        <v>600</v>
      </c>
      <c r="G331" s="22" t="s">
        <v>830</v>
      </c>
      <c r="H331" s="22" t="s">
        <v>831</v>
      </c>
      <c r="I331" s="25" t="s">
        <v>834</v>
      </c>
    </row>
    <row r="332" ht="49.5" spans="1:9">
      <c r="A332" s="1" t="s">
        <v>835</v>
      </c>
      <c r="B332" s="6" t="s">
        <v>836</v>
      </c>
      <c r="C332" s="41" t="s">
        <v>837</v>
      </c>
      <c r="D332" s="42" t="s">
        <v>838</v>
      </c>
      <c r="E332" s="22">
        <f>90*2</f>
        <v>180</v>
      </c>
      <c r="F332" s="22">
        <f>86*2</f>
        <v>172</v>
      </c>
      <c r="G332" s="6" t="s">
        <v>37</v>
      </c>
      <c r="H332" s="6" t="s">
        <v>74</v>
      </c>
      <c r="I332" s="4" t="s">
        <v>839</v>
      </c>
    </row>
    <row r="333" ht="66" spans="1:9">
      <c r="A333" s="1"/>
      <c r="B333" s="3" t="s">
        <v>840</v>
      </c>
      <c r="C333" s="4" t="s">
        <v>841</v>
      </c>
      <c r="D333" s="6" t="s">
        <v>838</v>
      </c>
      <c r="E333" s="22">
        <v>490</v>
      </c>
      <c r="F333" s="22">
        <f>86*2+105+86*2</f>
        <v>449</v>
      </c>
      <c r="G333" s="6" t="s">
        <v>21</v>
      </c>
      <c r="H333" s="6" t="s">
        <v>74</v>
      </c>
      <c r="I333" s="4" t="s">
        <v>842</v>
      </c>
    </row>
    <row r="334" ht="33" spans="1:9">
      <c r="A334" s="1"/>
      <c r="B334" s="22" t="s">
        <v>17</v>
      </c>
      <c r="C334" s="4" t="s">
        <v>843</v>
      </c>
      <c r="D334" s="6" t="s">
        <v>838</v>
      </c>
      <c r="E334" s="22">
        <v>450</v>
      </c>
      <c r="F334" s="22">
        <v>450</v>
      </c>
      <c r="G334" s="6" t="s">
        <v>21</v>
      </c>
      <c r="H334" s="6" t="s">
        <v>74</v>
      </c>
      <c r="I334" s="4" t="s">
        <v>844</v>
      </c>
    </row>
    <row r="335" ht="33" spans="1:9">
      <c r="A335" s="1" t="s">
        <v>845</v>
      </c>
      <c r="B335" s="22" t="s">
        <v>17</v>
      </c>
      <c r="C335" s="8" t="s">
        <v>846</v>
      </c>
      <c r="D335" s="3" t="s">
        <v>201</v>
      </c>
      <c r="E335" s="3">
        <v>1200</v>
      </c>
      <c r="F335" s="3">
        <v>1200</v>
      </c>
      <c r="G335" s="6" t="s">
        <v>37</v>
      </c>
      <c r="H335" s="3" t="s">
        <v>529</v>
      </c>
      <c r="I335" s="8" t="s">
        <v>50</v>
      </c>
    </row>
    <row r="336" ht="33" spans="1:9">
      <c r="A336" s="1"/>
      <c r="B336" s="22" t="s">
        <v>17</v>
      </c>
      <c r="C336" s="8" t="s">
        <v>847</v>
      </c>
      <c r="D336" s="3" t="s">
        <v>91</v>
      </c>
      <c r="E336" s="32">
        <v>550</v>
      </c>
      <c r="F336" s="32">
        <v>550</v>
      </c>
      <c r="G336" s="32" t="s">
        <v>132</v>
      </c>
      <c r="H336" s="3" t="s">
        <v>261</v>
      </c>
      <c r="I336" s="8" t="s">
        <v>848</v>
      </c>
    </row>
    <row r="337" ht="33" spans="1:9">
      <c r="A337" s="1"/>
      <c r="B337" s="22" t="s">
        <v>17</v>
      </c>
      <c r="C337" s="8" t="s">
        <v>849</v>
      </c>
      <c r="D337" s="3" t="s">
        <v>91</v>
      </c>
      <c r="E337" s="32">
        <v>700</v>
      </c>
      <c r="F337" s="32">
        <v>700</v>
      </c>
      <c r="G337" s="32" t="s">
        <v>37</v>
      </c>
      <c r="H337" s="3" t="s">
        <v>261</v>
      </c>
      <c r="I337" s="8" t="s">
        <v>850</v>
      </c>
    </row>
    <row r="338" ht="16.5" spans="1:9">
      <c r="A338" s="1"/>
      <c r="B338" s="22" t="s">
        <v>17</v>
      </c>
      <c r="C338" s="8" t="s">
        <v>851</v>
      </c>
      <c r="D338" s="3" t="s">
        <v>838</v>
      </c>
      <c r="E338" s="32">
        <v>600</v>
      </c>
      <c r="F338" s="32">
        <v>600</v>
      </c>
      <c r="G338" s="3" t="s">
        <v>14</v>
      </c>
      <c r="H338" s="3" t="s">
        <v>852</v>
      </c>
      <c r="I338" s="8" t="s">
        <v>853</v>
      </c>
    </row>
    <row r="339" ht="33" spans="1:9">
      <c r="A339" s="40" t="s">
        <v>854</v>
      </c>
      <c r="B339" s="12" t="s">
        <v>855</v>
      </c>
      <c r="C339" s="4" t="s">
        <v>856</v>
      </c>
      <c r="D339" s="6" t="s">
        <v>777</v>
      </c>
      <c r="E339" s="22">
        <v>41</v>
      </c>
      <c r="F339" s="22">
        <v>39</v>
      </c>
      <c r="G339" s="6" t="s">
        <v>82</v>
      </c>
      <c r="H339" s="6" t="s">
        <v>822</v>
      </c>
      <c r="I339" s="4" t="s">
        <v>857</v>
      </c>
    </row>
    <row r="340" ht="33" spans="1:9">
      <c r="A340" s="40"/>
      <c r="B340" s="12" t="s">
        <v>858</v>
      </c>
      <c r="C340" s="4" t="s">
        <v>859</v>
      </c>
      <c r="D340" s="6" t="s">
        <v>777</v>
      </c>
      <c r="E340" s="22">
        <v>90</v>
      </c>
      <c r="F340" s="22">
        <v>86</v>
      </c>
      <c r="G340" s="6" t="s">
        <v>82</v>
      </c>
      <c r="H340" s="6" t="s">
        <v>822</v>
      </c>
      <c r="I340" s="4" t="s">
        <v>860</v>
      </c>
    </row>
    <row r="341" ht="16.5" spans="1:9">
      <c r="A341" s="40"/>
      <c r="B341" s="3">
        <v>250402026</v>
      </c>
      <c r="C341" s="4" t="s">
        <v>861</v>
      </c>
      <c r="D341" s="6" t="s">
        <v>862</v>
      </c>
      <c r="E341" s="22">
        <v>36</v>
      </c>
      <c r="F341" s="22">
        <v>34</v>
      </c>
      <c r="G341" s="6" t="s">
        <v>92</v>
      </c>
      <c r="H341" s="6" t="s">
        <v>822</v>
      </c>
      <c r="I341" s="4" t="s">
        <v>863</v>
      </c>
    </row>
    <row r="342" ht="115.5" spans="1:9">
      <c r="A342" s="40" t="s">
        <v>864</v>
      </c>
      <c r="B342" s="3" t="s">
        <v>865</v>
      </c>
      <c r="C342" s="4" t="s">
        <v>866</v>
      </c>
      <c r="D342" s="6" t="s">
        <v>867</v>
      </c>
      <c r="E342" s="3">
        <v>432</v>
      </c>
      <c r="F342" s="3">
        <v>410</v>
      </c>
      <c r="G342" s="22" t="s">
        <v>37</v>
      </c>
      <c r="H342" s="6" t="s">
        <v>868</v>
      </c>
      <c r="I342" s="4" t="s">
        <v>869</v>
      </c>
    </row>
    <row r="343" ht="66" spans="1:9">
      <c r="A343" s="40"/>
      <c r="B343" s="6" t="s">
        <v>17</v>
      </c>
      <c r="C343" s="4" t="s">
        <v>870</v>
      </c>
      <c r="D343" s="6" t="s">
        <v>867</v>
      </c>
      <c r="E343" s="22">
        <v>307</v>
      </c>
      <c r="F343" s="22">
        <v>307</v>
      </c>
      <c r="G343" s="22" t="s">
        <v>37</v>
      </c>
      <c r="H343" s="6" t="s">
        <v>871</v>
      </c>
      <c r="I343" s="4" t="s">
        <v>872</v>
      </c>
    </row>
    <row r="344" ht="66" spans="1:9">
      <c r="A344" s="40"/>
      <c r="B344" s="6" t="s">
        <v>873</v>
      </c>
      <c r="C344" s="4" t="s">
        <v>874</v>
      </c>
      <c r="D344" s="6" t="s">
        <v>867</v>
      </c>
      <c r="E344" s="22">
        <v>261</v>
      </c>
      <c r="F344" s="22">
        <v>248</v>
      </c>
      <c r="G344" s="22" t="s">
        <v>875</v>
      </c>
      <c r="H344" s="6" t="s">
        <v>876</v>
      </c>
      <c r="I344" s="4" t="s">
        <v>872</v>
      </c>
    </row>
    <row r="345" ht="49.5" spans="1:9">
      <c r="A345" s="40"/>
      <c r="B345" s="6" t="s">
        <v>17</v>
      </c>
      <c r="C345" s="4" t="s">
        <v>877</v>
      </c>
      <c r="D345" s="6" t="s">
        <v>878</v>
      </c>
      <c r="E345" s="6">
        <v>150</v>
      </c>
      <c r="F345" s="6">
        <v>150</v>
      </c>
      <c r="G345" s="6" t="s">
        <v>879</v>
      </c>
      <c r="H345" s="6" t="s">
        <v>880</v>
      </c>
      <c r="I345" s="4" t="s">
        <v>881</v>
      </c>
    </row>
    <row r="346" ht="49.5" spans="1:9">
      <c r="A346" s="40"/>
      <c r="B346" s="6" t="s">
        <v>17</v>
      </c>
      <c r="C346" s="4" t="s">
        <v>882</v>
      </c>
      <c r="D346" s="6" t="s">
        <v>878</v>
      </c>
      <c r="E346" s="6">
        <v>150</v>
      </c>
      <c r="F346" s="6">
        <v>150</v>
      </c>
      <c r="G346" s="6" t="s">
        <v>879</v>
      </c>
      <c r="H346" s="6" t="s">
        <v>880</v>
      </c>
      <c r="I346" s="4" t="s">
        <v>881</v>
      </c>
    </row>
    <row r="347" ht="49.5" spans="1:9">
      <c r="A347" s="40"/>
      <c r="B347" s="12" t="s">
        <v>883</v>
      </c>
      <c r="C347" s="4" t="s">
        <v>884</v>
      </c>
      <c r="D347" s="6" t="s">
        <v>878</v>
      </c>
      <c r="E347" s="22">
        <f>36+135</f>
        <v>171</v>
      </c>
      <c r="F347" s="22">
        <v>162</v>
      </c>
      <c r="G347" s="6" t="s">
        <v>825</v>
      </c>
      <c r="H347" s="6" t="s">
        <v>885</v>
      </c>
      <c r="I347" s="4" t="s">
        <v>886</v>
      </c>
    </row>
    <row r="348" ht="33" spans="1:9">
      <c r="A348" s="40"/>
      <c r="B348" s="6" t="s">
        <v>17</v>
      </c>
      <c r="C348" s="4" t="s">
        <v>887</v>
      </c>
      <c r="D348" s="6" t="s">
        <v>888</v>
      </c>
      <c r="E348" s="6">
        <v>50</v>
      </c>
      <c r="F348" s="6">
        <v>50</v>
      </c>
      <c r="G348" s="6" t="s">
        <v>92</v>
      </c>
      <c r="H348" s="6" t="s">
        <v>822</v>
      </c>
      <c r="I348" s="4" t="s">
        <v>889</v>
      </c>
    </row>
    <row r="349" ht="33" spans="1:9">
      <c r="A349" s="40"/>
      <c r="B349" s="6" t="s">
        <v>17</v>
      </c>
      <c r="C349" s="4" t="s">
        <v>890</v>
      </c>
      <c r="D349" s="6" t="s">
        <v>739</v>
      </c>
      <c r="E349" s="6">
        <v>50</v>
      </c>
      <c r="F349" s="6">
        <v>50</v>
      </c>
      <c r="G349" s="6" t="s">
        <v>37</v>
      </c>
      <c r="H349" s="6" t="s">
        <v>822</v>
      </c>
      <c r="I349" s="4" t="s">
        <v>891</v>
      </c>
    </row>
    <row r="350" ht="49.5" spans="1:9">
      <c r="A350" s="52" t="s">
        <v>892</v>
      </c>
      <c r="B350" s="11" t="s">
        <v>17</v>
      </c>
      <c r="C350" s="17" t="s">
        <v>893</v>
      </c>
      <c r="D350" s="3" t="s">
        <v>739</v>
      </c>
      <c r="E350" s="3">
        <v>320</v>
      </c>
      <c r="F350" s="3">
        <v>320</v>
      </c>
      <c r="G350" s="3" t="s">
        <v>894</v>
      </c>
      <c r="H350" s="3" t="s">
        <v>895</v>
      </c>
      <c r="I350" s="8" t="s">
        <v>896</v>
      </c>
    </row>
    <row r="351" ht="49.5" spans="1:9">
      <c r="A351" s="52"/>
      <c r="B351" s="11" t="s">
        <v>17</v>
      </c>
      <c r="C351" s="17" t="s">
        <v>897</v>
      </c>
      <c r="D351" s="3" t="s">
        <v>743</v>
      </c>
      <c r="E351" s="3">
        <v>1200</v>
      </c>
      <c r="F351" s="3">
        <v>1200</v>
      </c>
      <c r="G351" s="12" t="s">
        <v>14</v>
      </c>
      <c r="H351" s="20" t="s">
        <v>898</v>
      </c>
      <c r="I351" s="8" t="s">
        <v>899</v>
      </c>
    </row>
    <row r="352" ht="49.5" spans="1:9">
      <c r="A352" s="52"/>
      <c r="B352" s="11" t="s">
        <v>17</v>
      </c>
      <c r="C352" s="53" t="s">
        <v>900</v>
      </c>
      <c r="D352" s="54" t="s">
        <v>129</v>
      </c>
      <c r="E352" s="54">
        <v>800</v>
      </c>
      <c r="F352" s="54">
        <v>800</v>
      </c>
      <c r="G352" s="54" t="s">
        <v>110</v>
      </c>
      <c r="H352" s="3" t="s">
        <v>97</v>
      </c>
      <c r="I352" s="53" t="s">
        <v>901</v>
      </c>
    </row>
    <row r="353" ht="16.5" spans="1:9">
      <c r="A353" s="52"/>
      <c r="B353" s="11">
        <v>250502011</v>
      </c>
      <c r="C353" s="53" t="s">
        <v>902</v>
      </c>
      <c r="D353" s="3" t="s">
        <v>129</v>
      </c>
      <c r="E353" s="54">
        <v>1350</v>
      </c>
      <c r="F353" s="54">
        <v>1350</v>
      </c>
      <c r="G353" s="20" t="s">
        <v>14</v>
      </c>
      <c r="H353" s="3" t="s">
        <v>903</v>
      </c>
      <c r="I353" s="8" t="s">
        <v>904</v>
      </c>
    </row>
    <row r="354" ht="33" spans="1:9">
      <c r="A354" s="52"/>
      <c r="B354" s="11" t="s">
        <v>17</v>
      </c>
      <c r="C354" s="53" t="s">
        <v>905</v>
      </c>
      <c r="D354" s="54" t="s">
        <v>129</v>
      </c>
      <c r="E354" s="54">
        <v>500</v>
      </c>
      <c r="F354" s="54">
        <v>500</v>
      </c>
      <c r="G354" s="54" t="s">
        <v>906</v>
      </c>
      <c r="H354" s="54" t="s">
        <v>907</v>
      </c>
      <c r="I354" s="53" t="s">
        <v>908</v>
      </c>
    </row>
    <row r="355" ht="33" spans="1:9">
      <c r="A355" s="52"/>
      <c r="B355" s="11" t="s">
        <v>17</v>
      </c>
      <c r="C355" s="53" t="s">
        <v>909</v>
      </c>
      <c r="D355" s="54" t="s">
        <v>129</v>
      </c>
      <c r="E355" s="54">
        <v>500</v>
      </c>
      <c r="F355" s="54">
        <v>500</v>
      </c>
      <c r="G355" s="54" t="s">
        <v>906</v>
      </c>
      <c r="H355" s="54" t="s">
        <v>907</v>
      </c>
      <c r="I355" s="53" t="s">
        <v>910</v>
      </c>
    </row>
    <row r="356" ht="66" spans="1:9">
      <c r="A356" s="52"/>
      <c r="B356" s="11" t="s">
        <v>17</v>
      </c>
      <c r="C356" s="53" t="s">
        <v>911</v>
      </c>
      <c r="D356" s="54" t="s">
        <v>201</v>
      </c>
      <c r="E356" s="54">
        <v>1500</v>
      </c>
      <c r="F356" s="54">
        <v>1500</v>
      </c>
      <c r="G356" s="54" t="s">
        <v>110</v>
      </c>
      <c r="H356" s="6" t="s">
        <v>587</v>
      </c>
      <c r="I356" s="53" t="s">
        <v>912</v>
      </c>
    </row>
    <row r="357" ht="66" spans="1:9">
      <c r="A357" s="52"/>
      <c r="B357" s="11" t="s">
        <v>17</v>
      </c>
      <c r="C357" s="53" t="s">
        <v>913</v>
      </c>
      <c r="D357" s="54" t="s">
        <v>201</v>
      </c>
      <c r="E357" s="54">
        <v>1500</v>
      </c>
      <c r="F357" s="54">
        <v>1500</v>
      </c>
      <c r="G357" s="54" t="s">
        <v>110</v>
      </c>
      <c r="H357" s="6" t="s">
        <v>587</v>
      </c>
      <c r="I357" s="53" t="s">
        <v>912</v>
      </c>
    </row>
    <row r="358" ht="66" spans="1:9">
      <c r="A358" s="52"/>
      <c r="B358" s="11" t="s">
        <v>17</v>
      </c>
      <c r="C358" s="53" t="s">
        <v>914</v>
      </c>
      <c r="D358" s="54" t="s">
        <v>201</v>
      </c>
      <c r="E358" s="54">
        <v>1000</v>
      </c>
      <c r="F358" s="54">
        <v>1000</v>
      </c>
      <c r="G358" s="54" t="s">
        <v>110</v>
      </c>
      <c r="H358" s="6" t="s">
        <v>587</v>
      </c>
      <c r="I358" s="53" t="s">
        <v>915</v>
      </c>
    </row>
    <row r="359" ht="33" spans="1:9">
      <c r="A359" s="52"/>
      <c r="B359" s="11" t="s">
        <v>17</v>
      </c>
      <c r="C359" s="13" t="s">
        <v>916</v>
      </c>
      <c r="D359" s="54" t="s">
        <v>121</v>
      </c>
      <c r="E359" s="54">
        <v>3000</v>
      </c>
      <c r="F359" s="54">
        <v>3000</v>
      </c>
      <c r="G359" s="54" t="s">
        <v>110</v>
      </c>
      <c r="H359" s="6" t="s">
        <v>587</v>
      </c>
      <c r="I359" s="53" t="s">
        <v>917</v>
      </c>
    </row>
    <row r="360" ht="66" spans="1:9">
      <c r="A360" s="52"/>
      <c r="B360" s="11" t="s">
        <v>17</v>
      </c>
      <c r="C360" s="53" t="s">
        <v>918</v>
      </c>
      <c r="D360" s="54" t="s">
        <v>121</v>
      </c>
      <c r="E360" s="54">
        <v>5980</v>
      </c>
      <c r="F360" s="54">
        <v>5980</v>
      </c>
      <c r="G360" s="54" t="s">
        <v>750</v>
      </c>
      <c r="H360" s="6" t="s">
        <v>587</v>
      </c>
      <c r="I360" s="53" t="s">
        <v>919</v>
      </c>
    </row>
    <row r="361" ht="33" spans="1:9">
      <c r="A361" s="52"/>
      <c r="B361" s="11" t="s">
        <v>17</v>
      </c>
      <c r="C361" s="53" t="s">
        <v>920</v>
      </c>
      <c r="D361" s="54" t="s">
        <v>121</v>
      </c>
      <c r="E361" s="54">
        <v>2980</v>
      </c>
      <c r="F361" s="54">
        <v>2980</v>
      </c>
      <c r="G361" s="54" t="s">
        <v>750</v>
      </c>
      <c r="H361" s="6" t="s">
        <v>587</v>
      </c>
      <c r="I361" s="8"/>
    </row>
    <row r="362" ht="33" spans="1:9">
      <c r="A362" s="52"/>
      <c r="B362" s="11" t="s">
        <v>921</v>
      </c>
      <c r="C362" s="53" t="s">
        <v>922</v>
      </c>
      <c r="D362" s="54" t="s">
        <v>121</v>
      </c>
      <c r="E362" s="54">
        <v>3980</v>
      </c>
      <c r="F362" s="54">
        <v>3980</v>
      </c>
      <c r="G362" s="54" t="s">
        <v>750</v>
      </c>
      <c r="H362" s="6" t="s">
        <v>587</v>
      </c>
      <c r="I362" s="8"/>
    </row>
    <row r="363" ht="33" spans="1:9">
      <c r="A363" s="52"/>
      <c r="B363" s="11" t="s">
        <v>17</v>
      </c>
      <c r="C363" s="53" t="s">
        <v>923</v>
      </c>
      <c r="D363" s="54" t="s">
        <v>121</v>
      </c>
      <c r="E363" s="54">
        <v>4980</v>
      </c>
      <c r="F363" s="54">
        <v>4980</v>
      </c>
      <c r="G363" s="54" t="s">
        <v>750</v>
      </c>
      <c r="H363" s="6" t="s">
        <v>587</v>
      </c>
      <c r="I363" s="8"/>
    </row>
    <row r="364" ht="82.5" spans="1:9">
      <c r="A364" s="52"/>
      <c r="B364" s="11" t="s">
        <v>17</v>
      </c>
      <c r="C364" s="55" t="s">
        <v>924</v>
      </c>
      <c r="D364" s="3" t="s">
        <v>121</v>
      </c>
      <c r="E364" s="56">
        <v>6000</v>
      </c>
      <c r="F364" s="56">
        <v>6000</v>
      </c>
      <c r="G364" s="56" t="s">
        <v>320</v>
      </c>
      <c r="H364" s="6" t="s">
        <v>587</v>
      </c>
      <c r="I364" s="57" t="s">
        <v>925</v>
      </c>
    </row>
    <row r="365" ht="82.5" spans="1:9">
      <c r="A365" s="52"/>
      <c r="B365" s="11" t="s">
        <v>17</v>
      </c>
      <c r="C365" s="55" t="s">
        <v>926</v>
      </c>
      <c r="D365" s="3" t="s">
        <v>121</v>
      </c>
      <c r="E365" s="56">
        <v>6000</v>
      </c>
      <c r="F365" s="56">
        <v>6000</v>
      </c>
      <c r="G365" s="56" t="s">
        <v>320</v>
      </c>
      <c r="H365" s="6" t="s">
        <v>587</v>
      </c>
      <c r="I365" s="57" t="s">
        <v>927</v>
      </c>
    </row>
  </sheetData>
  <mergeCells count="37">
    <mergeCell ref="E1:F1"/>
    <mergeCell ref="A1:A2"/>
    <mergeCell ref="A3:A24"/>
    <mergeCell ref="A25:A38"/>
    <mergeCell ref="A39:A105"/>
    <mergeCell ref="A106:A214"/>
    <mergeCell ref="A215:A242"/>
    <mergeCell ref="A243:A263"/>
    <mergeCell ref="A264:A265"/>
    <mergeCell ref="A266:A303"/>
    <mergeCell ref="A304:A315"/>
    <mergeCell ref="A316:A326"/>
    <mergeCell ref="A327:A331"/>
    <mergeCell ref="A332:A334"/>
    <mergeCell ref="A335:A338"/>
    <mergeCell ref="A339:A341"/>
    <mergeCell ref="A342:A349"/>
    <mergeCell ref="A350:A365"/>
    <mergeCell ref="B1:B2"/>
    <mergeCell ref="C1:C2"/>
    <mergeCell ref="D1:D2"/>
    <mergeCell ref="G1:G2"/>
    <mergeCell ref="H1:H2"/>
    <mergeCell ref="H130:H134"/>
    <mergeCell ref="H135:H140"/>
    <mergeCell ref="H141:H146"/>
    <mergeCell ref="H147:H158"/>
    <mergeCell ref="H159:H173"/>
    <mergeCell ref="H174:H180"/>
    <mergeCell ref="H181:H193"/>
    <mergeCell ref="H194:H199"/>
    <mergeCell ref="H200:H205"/>
    <mergeCell ref="H207:H209"/>
    <mergeCell ref="H210:H212"/>
    <mergeCell ref="I1:I2"/>
    <mergeCell ref="I188:I190"/>
    <mergeCell ref="I201:I202"/>
  </mergeCells>
  <conditionalFormatting sqref="B3">
    <cfRule type="duplicateValues" dxfId="0" priority="10"/>
  </conditionalFormatting>
  <conditionalFormatting sqref="B15">
    <cfRule type="duplicateValues" dxfId="0" priority="8"/>
  </conditionalFormatting>
  <conditionalFormatting sqref="C78">
    <cfRule type="duplicateValues" dxfId="1" priority="9"/>
  </conditionalFormatting>
  <conditionalFormatting sqref="B316">
    <cfRule type="duplicateValues" dxfId="0" priority="7"/>
  </conditionalFormatting>
  <conditionalFormatting sqref="B318">
    <cfRule type="duplicateValues" dxfId="0" priority="6"/>
  </conditionalFormatting>
  <conditionalFormatting sqref="B333">
    <cfRule type="duplicateValues" dxfId="0" priority="5"/>
  </conditionalFormatting>
  <conditionalFormatting sqref="B339">
    <cfRule type="duplicateValues" dxfId="0" priority="4"/>
  </conditionalFormatting>
  <conditionalFormatting sqref="B340">
    <cfRule type="duplicateValues" dxfId="0" priority="3"/>
  </conditionalFormatting>
  <conditionalFormatting sqref="B341">
    <cfRule type="duplicateValues" dxfId="0" priority="2"/>
  </conditionalFormatting>
  <conditionalFormatting sqref="B347">
    <cfRule type="duplicateValues" dxfId="0" priority="1"/>
  </conditionalFormatting>
  <pageMargins left="0.236111111111111" right="0.118055555555556" top="0.472222222222222" bottom="0.156944444444444" header="0.236111111111111" footer="0.0784722222222222"/>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2021-12-02T08:19:00Z</dcterms:created>
  <dcterms:modified xsi:type="dcterms:W3CDTF">2021-12-20T00:46:01Z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47A05386678841B9813635EE85C9A17E</vt:lpwstr>
  </property>
  <property fmtid="{D5CDD505-2E9C-101B-9397-08002B2CF9AE}" pid="3" name="KSOProductBuildVer">
    <vt:lpwstr>2052-11.1.0.11115</vt:lpwstr>
  </property>
</Properties>
</file>