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4175"/>
  </bookViews>
  <sheets>
    <sheet name="设备采购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E808C4D168E14E95BD1D467D48597F6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43900" y="38357175"/>
          <a:ext cx="5295900" cy="5800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280773B3A7AD4DBF95383FB535943F9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3900" y="40262175"/>
          <a:ext cx="6686550" cy="5295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6F2AF4D74EB74653A27AC0811211BDA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3900" y="40024050"/>
          <a:ext cx="4543425" cy="294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F25FFAFE80C46EA916E46A811918F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43900" y="39785925"/>
          <a:ext cx="6934200" cy="5410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31780AF22F6D44168DC44CD1584E45D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43900" y="35099625"/>
          <a:ext cx="2714625" cy="3305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928C92B5DFC746ACB3666239C2F7279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43900" y="36052125"/>
          <a:ext cx="6515100" cy="694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FF358BDE3A7C4AC2A58635B7A1B0AED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43900" y="34147125"/>
          <a:ext cx="6962775" cy="6781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2BE3DD29D7E147C09F1E7C0E765030A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43900" y="32242125"/>
          <a:ext cx="3609975" cy="3505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1B256688A1CB4C99AFEE1BA3C64E3ED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91550" y="43237785"/>
          <a:ext cx="6238875" cy="725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898EECD5A8BF4FB5B0297C094E5EB72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91550" y="49937035"/>
          <a:ext cx="3743325" cy="2600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A977168C467E4ADF98A757D4EA3D494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734425" y="45848270"/>
          <a:ext cx="6334125" cy="6038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5825710791743A9BDEF5F80B1890DA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34425" y="44801790"/>
          <a:ext cx="6648450" cy="50577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<sst xmlns="http://schemas.openxmlformats.org/spreadsheetml/2006/main" count="115" uniqueCount="83">
  <si>
    <t>榕江县人民医院（医共体）仁里分院能力提升建设项目（设备采购）清单</t>
  </si>
  <si>
    <r>
      <rPr>
        <sz val="10.5"/>
        <color indexed="8"/>
        <rFont val="黑体"/>
        <charset val="134"/>
      </rPr>
      <t>序号</t>
    </r>
  </si>
  <si>
    <t>名称</t>
  </si>
  <si>
    <t>基本要求</t>
  </si>
  <si>
    <t>单位</t>
  </si>
  <si>
    <t>数量</t>
  </si>
  <si>
    <t>预算价（元）</t>
  </si>
  <si>
    <t>预算总价（元）</t>
  </si>
  <si>
    <t>参考图片</t>
  </si>
  <si>
    <t>中医治疗床</t>
  </si>
  <si>
    <t>180*60*65mm左右.填充物为6厘米的海绵</t>
  </si>
  <si>
    <t>张</t>
  </si>
  <si>
    <t>中医治疗推车</t>
  </si>
  <si>
    <t>不锈钢材质.800*480*860左右.二层.静音轮子</t>
  </si>
  <si>
    <t>套</t>
  </si>
  <si>
    <t>火龙罐</t>
  </si>
  <si>
    <t>陶瓷材质，小号和中号各一个</t>
  </si>
  <si>
    <t>个</t>
  </si>
  <si>
    <t>病床</t>
  </si>
  <si>
    <t>一、病床基本性能性要求
1.以臀板为基准折起角度，背板0～70°，腿板0～45°,±5°可调。
2.床框焊接处满焊接、焊接处无明显焊点，外表光滑美观。
二、病床主要结构组成及材料
1.主要结构组成
主要由床体、床面（背板、臀板、腿板、）、护栏、床脚、床头板、静音脚轮、升降机构等组成。
2.材料
1）床框采用 30*70mm或40*60mm 矩形钢管焊接，厚度≥1.2mm,配有2个输液架插孔。
2）床面采用优质冷轧钢板分条冲压、折弯成型，厚度≥1.0mm，并带透气孔。床面连接件全部使用钢件，连接件厚度≥3mm。
3）背段采用非活动式升降，钢连接件厚度≥4mm。
4）升降丝杆采用45#钢挤压成型，摇杆采用万向联轴节结构，使用双向过摇，打滑保护装置，并有防护装置不积尘，伸缩式ABS摇手采用工程塑料。
5）ABS折叠护栏表面硬化处理，专用铝型材料厚达≥1.5mm；护栏自锁机构隐藏式压铸枪把，六支铝合金护栏支柱，可收缩平放；单触点式手柄操作；上座为ABS塑料座子，下座为≥3mm厚钢板模具变型钢座，下座横管为30×30方管，厚度≥1.2mm。
6）护栏承受水平横向≥1000N 力值后未产生影响正常使用的变形。
7）床脚立柱采用50×50mm方管，厚度≥1.2mm，脚轮采用Φ125带刹全塑白色静音脚轮。
8）杂物架采用15*25mm矩管，厚度≥1.0mm，一次性弯制成型，采用对称式快速挂钩，方便安装，挂钩厚度≥3.0mm。
9）ABS床头板采用工程塑料一次注塑成型，可兼做CPR板应急使用，床头中间贴板采用对扣式防脱落结构原理，贴板色彩（蓝色，粉红色，果绿色，木纹色)采用热转印工艺成色，床头锁紧件全部采用钢件，对称式快速挂座，可快速拆卸，满足临床急救需求。
10）在床面动态载荷≥250KG，在病床静态载荷有效载荷≥400KG。</t>
  </si>
  <si>
    <t>自动煎药包装一体机</t>
  </si>
  <si>
    <t>1.电压：AC220V±10%
2.功率：2800W左右
3.容量：20L左右
4.包装量：50-250ML变量可调</t>
  </si>
  <si>
    <t>空气消毒机（挂式）</t>
  </si>
  <si>
    <t>中文液晶屏操作运行监控系统，实现了自动开关机(可设置6组自动开关机时间，每组开关机时间可以自由设置) 临时手动(遥控器)开机定时自动关机(定时时间可以自由设置) 关键元器件工作累时显示、关键元器件故障报警显示等功能、合理的气流组织(风量可按高、中、低选择，全角度摆风)
1、适用于空间体积:≤120 m
2、外形净尺寸:1000mmx320mmx215mm(长x宽x厚，不含包装箱)
3、净重量:11.5Kg(不含包装箱)
4、*处理风量:≥1200m /h
5、电源:220V/50Hz
6、整机功率:≤240w
7、*紫外线强度:紫外线灯管采用石英玻璃管材,形状为单端H型，单管功率为 36W，配置5支;每支36W 紫外线灯管紫外线辐照强度应符合 GB 19258 的要求,为 150yW/cm?,应不低于规定值的 93%。(紫外线灯管下方垂直中心 1m 处测试 )( 提供检测报告)
8、*采用(中效+活性炭+光触媒)复合过滤网,过滤网清洗时间自动计时且显示并报警,消毒因子(无臭氧型高强度紫外线灯管)更换时间自动计时且显示并报警。
9、机外紫外线泄漏:距离消毒机周边 30cm 处,紫外线泄漏强度应&lt;5uw/cm?。( 提供检测报告)
10、工作环境臭氧量:在有人条件下，室内空气环境中的 1h 平均容许臭氣浓度为 0.1mg/m'。
11、对电击的防护措施:产品属1类
12、对电击的防护程度:产品属 B 型
13、紫外线灯管使用寿命:&gt;8000h(提供检测报告)
14、*消毒效果:空气中自然菌的消亡率:&gt;90.0%;对白色葡萄球菌的杀灭率&gt;99.9%(提供检测报告)
15、温度:5℃~40℃
16、相对湿度:40%~80%
17、大气压力:860hpa~1060hpa
18、噪音:≤50dB
19、产品使用范围:适用于120m’以下有人环境室内空气消毒。比如:医院Ⅱ类环境、Ⅲ类环境、IV类环所等的室内空境、血站、食品饮料厂、制药厂、卫生用品厂、电子厂、养殖场、学校、疗养院、气动态消毒(人机共处 )</t>
  </si>
  <si>
    <t>台</t>
  </si>
  <si>
    <t>高压蒸汽灭菌锅</t>
  </si>
  <si>
    <t>本立式灭菌器是一种安全可靠并自动程序控制的灭菌设备，外形为方形立式结构，主要由外壳、灭菌室、蒸汽发生器、管道系统和控制系统等组成。具有造型新颖美观、操作方便、使用安全、节能耐用、功能齐全、加热迅速、灭菌效果可靠等优点。该产品各是医疗卫生、大专院校实验室、临床机构、生物科研、食品化工等单位对医疗器械、敷料、玻璃器皿、溶液培养基等进行消毒灭菌的理想设备。
产品特点：
1.螺栓型翻盖式
2.优质不锈钢材料
3.微电脑自动控制，任意设定灭菌参数
4.数码显示，触摸式按键
5.配有标准测试接口
6.自涨式密封
7.自动保护功能：超温保护；超压自泄保护；低水位保护，防干烧
8.不锈钢内桶（或网篮）
9.灭菌结束蜂鸣器提醒，自动停机
10.自动排放冷空气，灭菌结束自动排放蒸汽
11.有显示报警代码
12.容积≥75L
13.功率：4.5kw左右
14.电源：AC220V 50Hz
15.额定工作压力：0.22MPa
16.额定工作温度：134℃
17.灭菌温度选择范围：106℃~134℃
18.灭菌时间选择范围：4~120min
19.灭菌室有效容积：≥φ400×625mm</t>
  </si>
  <si>
    <t>心电图机</t>
  </si>
  <si>
    <t>1、导联:标准 12 导联，12 导联同步采集;
*2、配7英寸彩色液晶，全键盘操作，可同步显示、记录 12 导心电波形;
*3、具有自动分析功能，中文菜单及结果分析;
4、能快速输入医院名称、患者姓名/性别/年龄，支持拼音和五笔中文输入
5、 具有强抗干扰能力，精确起搏脉冲识别;
*6、12 导波形显示和 250 个病例存储(可 SD 卡扩展)
7、RR间期监测，并将R-R趋势测量报告连同心电波形一并给出;
8、具有冻结功能，可以冻结前后 12秒心电波形并回放:
9、自动检测并触发打印心律失常心电报告:
10、可支持条码扫描快速录入患者信息(可选购);
11、支持2分钟无操作指示自动关机(在使用直流的情况下):
12、内置可充电锂电池，电池充满电能连续记录200份心电图以上;
*13、高分辨热敏打印(支持210mm*20m卷纸或 210*140mm折叠纸);
*14、可设置选择5秒-12.5秒心电图自动记录;
15、具有手动、自动、节律、储存四种工作模式，适合各种工作状况要求;
*16、滤波器:自适应漂移滤波器，交流滤波 50Hz/60Hz，肌电滤波器 25Hz/ 45Hz
17、输入回路:浮地输入方式，具备抗除颤效应;
18、输入阻抗:≥50MQ;19、频率响应:0.05-160Hz(-3db);
20、输入回路电流:≤0.05uA;
21、噪声电平:&lt;15uVp-p;
22、耐极化电压:&gt;士500mv;23、共模抑制比:≥120dB(加滤波器);
24、时间常数:≥3.2s;
25、患者漏电流:&lt;10uA;
26、灵 敏 阈:&lt;20uVp-p
27、道间干扰:≤0.5mm;
28、采样 率:12Bit/32000Hz(1ms);
29、定标电压:1mV(士2%);
*30、灵敏度选择:自适应，2.5，5，10，20，40(mm/mV);
31、走纸速度:6.25 mm/s、12.5 mm/s、25mm/s、50 mm/s;
32、记录通道:3+3、6、6+1、12;
33、通讯接口:标配USB/UART接口，USB主机接口支持网络传输、外接U盘等;
*34、允许重新修改患者信息;
35、安全类别:IECI类CF型(符合GB9706.1-2007);</t>
  </si>
  <si>
    <t>除颤仪（AED）</t>
  </si>
  <si>
    <t>一、产品规格 重量：主机（含电池，电极片）：≤2.6kg。 
二、安全性 1. 振动、碰撞：符合标准 GB/T 14710-2009 的要求。 
2. 跌落：从 1 米及以下高度跌落，设备功能完好不影响使用。
 3. 主机防护等级：IP55。
 三、心律分析及除颤 1. 心律分析：从电极片粘贴良好开始，到使用者按下除颤键期间，设备提供不间断心律分析。 
2. 除颤技术：采用双相波技术，波形参数可根据不同病人的阻抗进行自动补偿。 
3. 输出能量：最大能量≤200J，低能量高电流除颤技术设计，标称值向 50 欧姆的负载对象 发放 150 焦耳的能量，可有效降低对心肌细胞的损伤。
 4. 充电时间：从开始充电到准备好最高能量电击≤7 秒。
 5. 最大能量保持时间：30 秒。 6. 具有设备内部自动放电功能，且有语音提示，保证患者和操作人员安全。 
四、人机交互及操作 1. 设备具有符合最新 AHA（美国心脏协会）指南要求的心肺复苏的节拍引导。 
2. 电极片粘贴不良或插头脱落时，设备及时给与语音提示。 
3. 电击取消（操作安全防护）:当遇到电极片脱离患者、拔出电极插头、患者心律转为不可 电击心律时设备具备自动取消电击，防止发生意外伤害。 
4. 电极片粘贴位置指示：具有粘贴位置的灯光指示和语音提示。
 五、除颤电极片 1. 能够与设备预连接，减少抢救过程中不必要的操作时间。 
2. 标配成人/儿童通用电极片。 3. 电极片有效期：≥2 年。
 4. 电极片有左右色彩区分。 
六、电源 1. 可替换免维护锂电池。 
2. 电击次数：支持除颤放电≥200 次。 
3. 连续工作时间：对于非可电击心律进行监护分析或心肺复苏引导，至少 18 小时。
 4. 电池首次低电量预警：至少还可以电击 10 次。
 5. 待机寿命：≥5 年。 
七、智能维护管理 1. 设备支持多种类型自检，且有日志记录功能：首次安装电池、开机、每日、每周、每月。 
2. 设备防盗：设备可提供防盗的保护箱，当设备被取出时，管理员手机能实时收到提示信 息。设备管理员随时可以通过手机查看设备布防地图和具体位置信息。</t>
  </si>
  <si>
    <t>超声波身高体重测量一体机</t>
  </si>
  <si>
    <t xml:space="preserve"> 智能系统：全自动智能自检系统
身高测量方式：超声波测量（超声波测量通过超声波号筒缩小波束角，波束角小于±10º排除环境障碍物干扰, 自动温度补偿：消除环境温度变化对测量结果的影响）
体重测量方式：精密平衡梁式压力传感器称重
测量范围： 身高: 20cm~ 210cm    体重: 1kg~ 500kg
精确度： 身高: ±0.5cm或±0.1cm   体重:±0.1kg
体型：国际通用体质指数( BMI )
显示方式：5英寸高分辨率显示
语音提示：测量过程提示及测量结果播报，可根据客户需求定制播报。
测量速度：每小时测450/人左右,测量快捷
数据输出格式：RS-232有线传输；数据可上传电脑、手机、云服务器、医院系统和远程健康系统。
工作电压 AC110V-220V50HZ/60HZ     待机功耗：    ≤6W
外形设计：   立杆采用航空铝合金模具一次成型，外表喷塑处理，折叠后高度1.2米，整机自重12.5kg,移动方便</t>
  </si>
  <si>
    <t>离心机</t>
  </si>
  <si>
    <t>1.最高转速：4000rpm；
2.最大离心力：2384×g；
3.最大容量：4×100ml；
4.定时范围：0-99min
5.转速精度：±50rpm；
6.尺寸：352×461×255mm
7.重量，不含转子：16.5kg
8.噪音水平：≤58dB（A）；
9.电源：220V/50Hz  180W     
10.可配角转子：24×3/5ml
产品特性：
1.免维护无碳刷电机，高精度、超低噪音；
2.液晶（数码管）显示：转速、离心剩余时间；液晶款还可以同时显示升速率和降速率、故障显示；
3.定速记时功能：运转时间从达到设定速度开始计时；
4.实体按键，界面友好，操作简易；
5.风冷式离心机，有效减少离心过程中温度的升高。</t>
  </si>
  <si>
    <t>全自动血压测量仪</t>
  </si>
  <si>
    <t>测量方式；降压示波法
测量范围；压力:0mmHg~295mmHg(0.0kPa~39.33kPa)心率:(40~199)次/分
最大允许误差；压力:士3mmHg(±0.4kPa)心率;士5%
分辨率；1mmHg/0.1kPa
工作电压：DC6V(4节AA电池)
正常工作环境：温度:5°C~40℃ 相对湿度:15%~80%RH大气压力范围:80kPa~105kPa
贮存环境：温度:-20°C~+55℃，相对湿度:&lt;93%RH
记忆功能：可存储最新测量数据2*99组
臂带适用臂围：22cm-34cm</t>
  </si>
  <si>
    <t>药品阴凉柜</t>
  </si>
  <si>
    <t>双开门药品阴凉柜400L以上，温度范围2-20度，</t>
  </si>
  <si>
    <t>药品冷藏柜</t>
  </si>
  <si>
    <t>双开门药品冷藏柜400L以上，温度范围2-8度，</t>
  </si>
  <si>
    <t>除湿机</t>
  </si>
  <si>
    <t xml:space="preserve">除湿量：40-60L/D </t>
  </si>
  <si>
    <t>台式电脑</t>
  </si>
  <si>
    <t>台式电脑，运行内存16G以上，硬盘1T以上</t>
  </si>
  <si>
    <t>打印机</t>
  </si>
  <si>
    <t>喷墨打印机，彩色</t>
  </si>
  <si>
    <t>笔记本电脑</t>
  </si>
  <si>
    <t>运行内存16G，硬盘1T以上</t>
  </si>
  <si>
    <t>全自动洗衣机</t>
  </si>
  <si>
    <t>12Kg，波轮洗衣机</t>
  </si>
  <si>
    <t>四开门冰箱</t>
  </si>
  <si>
    <t>容积：532L左右一级能效，变频，四开门冰箱</t>
  </si>
  <si>
    <t>三开门冰箱</t>
  </si>
  <si>
    <t>容积：250L左右，一级能效，三开门冰箱</t>
  </si>
  <si>
    <t>净水器</t>
  </si>
  <si>
    <t>飞爆大流量</t>
  </si>
  <si>
    <t>纯水机</t>
  </si>
  <si>
    <t>制水量40L/h以上，电导率≤0.1μS/cm, 微颗粒物&lt;1个/ml, 吸光度&lt;0.001, 蒸发残渣&lt;1.0mg, 重金属&lt;0.1ppb，水箱容积≥40L</t>
  </si>
  <si>
    <t>空调（挂式）</t>
  </si>
  <si>
    <t>1.能效等级：1 级
2.额定制冷量（W）：≥3500W ；
3.额定制热量（W）：≥4300W
4.额定制冷功率（W）：≤980W；
5.额定制热功率（W）：≤1390W；
6.内机噪音 dB（A）≤42；
7.定/变频 ：变频
8.循环风量（m²/h）：≥650
9.冷暖类型：冷暖型                
10.产品颜色：白色</t>
  </si>
  <si>
    <t>电视机</t>
  </si>
  <si>
    <t>75英寸</t>
  </si>
  <si>
    <t>超清全彩夜视摄像系统</t>
  </si>
  <si>
    <t>16路硬盘录像机1个，4T硬盘2块，10个摄像头，交换机1个、路由器1个，监视器1个，网线若干，包含施工等</t>
  </si>
  <si>
    <t>床帘</t>
  </si>
  <si>
    <t>布料为阻燃材质.不含有害物资，4个床位，包安装</t>
  </si>
  <si>
    <t>办公桌</t>
  </si>
  <si>
    <t>长1.4m左右，电脑办公桌</t>
  </si>
  <si>
    <t>弓形办公椅</t>
  </si>
  <si>
    <t>椅子</t>
  </si>
  <si>
    <t>坐垫靠背皮椅</t>
  </si>
  <si>
    <t>中医泡脚桶</t>
  </si>
  <si>
    <t>高70cm，直径40cm左右，木质材料</t>
  </si>
  <si>
    <t>文件柜</t>
  </si>
  <si>
    <t>加厚冷轧钢1.0的厚度</t>
  </si>
  <si>
    <t>沙发座椅</t>
  </si>
  <si>
    <r>
      <rPr>
        <sz val="14"/>
        <color rgb="FF000000"/>
        <rFont val="仿宋_GB2312"/>
        <charset val="134"/>
      </rPr>
      <t>皮质材质L型（1700*550）需定制，</t>
    </r>
    <r>
      <rPr>
        <sz val="14"/>
        <rFont val="仿宋_GB2312"/>
        <charset val="134"/>
      </rPr>
      <t>三人位。</t>
    </r>
  </si>
  <si>
    <t>会议室双人条桌</t>
  </si>
  <si>
    <t>实木，双人位，长1.2m 宽0.4m</t>
  </si>
  <si>
    <t>室内儿童游乐设施</t>
  </si>
  <si>
    <t>包括软体围栏、拼接地垫、滑梯、摇摇马、积木桌等设施</t>
  </si>
  <si>
    <t>合计预算（元）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</si>
</sst>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9"/>
      <color indexed="8"/>
      <name val="??"/>
      <charset val="134"/>
    </font>
    <font>
      <b/>
      <sz val="20"/>
      <color rgb="FF000000"/>
      <name val="宋体"/>
      <charset val="134"/>
    </font>
    <font>
      <sz val="10.5"/>
      <color indexed="8"/>
      <name val="黑体"/>
      <charset val="134"/>
    </font>
    <font>
      <sz val="10.5"/>
      <color rgb="FF000000"/>
      <name val="黑体"/>
      <charset val="134"/>
    </font>
    <font>
      <sz val="14"/>
      <color indexed="8"/>
      <name val="仿宋_GB2312"/>
      <charset val="134"/>
    </font>
    <font>
      <sz val="9"/>
      <name val="??"/>
      <charset val="134"/>
    </font>
    <font>
      <sz val="14"/>
      <name val="仿宋_GB2312"/>
      <charset val="134"/>
    </font>
    <font>
      <sz val="14"/>
      <color rgb="FFFF0000"/>
      <name val="仿宋_GB2312"/>
      <charset val="134"/>
    </font>
    <font>
      <sz val="10"/>
      <color indexed="8"/>
      <name val="仿宋_GB2312"/>
      <charset val="134"/>
    </font>
    <font>
      <sz val="12"/>
      <name val="仿宋_GB2312"/>
      <charset val="134"/>
    </font>
    <font>
      <sz val="9"/>
      <color indexed="8"/>
      <name val="仿宋_GB2312"/>
      <charset val="134"/>
    </font>
    <font>
      <sz val="10"/>
      <name val="仿宋_GB2312"/>
      <charset val="134"/>
    </font>
    <font>
      <sz val="11"/>
      <color indexed="8"/>
      <name val="仿宋_GB2312"/>
      <charset val="134"/>
    </font>
    <font>
      <sz val="14"/>
      <color rgb="FF000000"/>
      <name val="仿宋_GB2312"/>
      <charset val="134"/>
    </font>
    <font>
      <sz val="16"/>
      <color indexed="8"/>
      <name val="仿宋"/>
      <charset val="134"/>
    </font>
    <font>
      <sz val="9"/>
      <color rgb="FF000000"/>
      <name val="宋体"/>
      <charset val="134"/>
    </font>
    <font>
      <u/>
      <sz val="11"/>
      <color indexed="12"/>
      <name val="??"/>
      <charset val="0"/>
    </font>
    <font>
      <u/>
      <sz val="11"/>
      <color indexed="20"/>
      <name val="??"/>
      <charset val="0"/>
    </font>
    <font>
      <sz val="11"/>
      <color indexed="10"/>
      <name val="??"/>
      <charset val="0"/>
    </font>
    <font>
      <b/>
      <sz val="18"/>
      <color indexed="62"/>
      <name val="??"/>
      <charset val="134"/>
    </font>
    <font>
      <i/>
      <sz val="11"/>
      <color indexed="23"/>
      <name val="??"/>
      <charset val="0"/>
    </font>
    <font>
      <b/>
      <sz val="15"/>
      <color indexed="62"/>
      <name val="??"/>
      <charset val="134"/>
    </font>
    <font>
      <b/>
      <sz val="13"/>
      <color indexed="62"/>
      <name val="??"/>
      <charset val="134"/>
    </font>
    <font>
      <b/>
      <sz val="11"/>
      <color indexed="62"/>
      <name val="??"/>
      <charset val="134"/>
    </font>
    <font>
      <sz val="11"/>
      <color indexed="62"/>
      <name val="??"/>
      <charset val="0"/>
    </font>
    <font>
      <b/>
      <sz val="11"/>
      <color indexed="63"/>
      <name val="??"/>
      <charset val="0"/>
    </font>
    <font>
      <b/>
      <sz val="11"/>
      <color indexed="52"/>
      <name val="??"/>
      <charset val="0"/>
    </font>
    <font>
      <b/>
      <sz val="11"/>
      <color indexed="9"/>
      <name val="??"/>
      <charset val="0"/>
    </font>
    <font>
      <sz val="11"/>
      <color indexed="52"/>
      <name val="??"/>
      <charset val="0"/>
    </font>
    <font>
      <b/>
      <sz val="11"/>
      <color indexed="8"/>
      <name val="??"/>
      <charset val="0"/>
    </font>
    <font>
      <sz val="11"/>
      <color indexed="17"/>
      <name val="??"/>
      <charset val="0"/>
    </font>
    <font>
      <sz val="11"/>
      <color indexed="60"/>
      <name val="??"/>
      <charset val="0"/>
    </font>
    <font>
      <sz val="11"/>
      <color indexed="9"/>
      <name val="??"/>
      <charset val="0"/>
    </font>
    <font>
      <sz val="11"/>
      <color indexed="8"/>
      <name val="??"/>
      <charset val="0"/>
    </font>
    <font>
      <sz val="9"/>
      <color theme="1"/>
      <name val="宋体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7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4" fillId="0" borderId="0"/>
  </cellStyleXfs>
  <cellXfs count="34">
    <xf numFmtId="0" fontId="0" fillId="0" borderId="0" xfId="0" applyAlignment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/>
    <xf numFmtId="0" fontId="15" fillId="0" borderId="0" xfId="0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8"/>
  <sheetViews>
    <sheetView tabSelected="1" workbookViewId="0">
      <selection activeCell="J37" sqref="J37"/>
    </sheetView>
  </sheetViews>
  <sheetFormatPr defaultColWidth="9.14285714285714" defaultRowHeight="12"/>
  <cols>
    <col min="1" max="1" width="6.57142857142857" customWidth="1"/>
    <col min="2" max="2" width="26.4285714285714" customWidth="1"/>
    <col min="3" max="3" width="61.8571428571429" customWidth="1"/>
    <col min="5" max="6" width="9.14285714285714" style="1"/>
    <col min="7" max="7" width="11.2857142857143" style="1"/>
    <col min="8" max="8" width="18.5714285714286" style="1" customWidth="1"/>
    <col min="12" max="12" width="14.2857142857143"/>
  </cols>
  <sheetData>
    <row r="1" ht="25.5" spans="1:8">
      <c r="A1" s="2" t="s">
        <v>0</v>
      </c>
      <c r="B1" s="3"/>
      <c r="C1" s="3"/>
      <c r="D1" s="3"/>
      <c r="E1" s="4"/>
      <c r="F1" s="4"/>
      <c r="G1" s="4"/>
      <c r="H1" s="4"/>
    </row>
    <row r="2" ht="42" customHeight="1" spans="1:8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ht="18.75" spans="1:8">
      <c r="A3" s="7">
        <f>ROW()-2</f>
        <v>1</v>
      </c>
      <c r="B3" s="8" t="s">
        <v>9</v>
      </c>
      <c r="C3" s="9" t="s">
        <v>10</v>
      </c>
      <c r="D3" s="10" t="s">
        <v>11</v>
      </c>
      <c r="E3" s="10">
        <v>4</v>
      </c>
      <c r="F3" s="10">
        <v>800</v>
      </c>
      <c r="G3" s="10">
        <f>E3*F3</f>
        <v>3200</v>
      </c>
      <c r="H3" s="10"/>
    </row>
    <row r="4" ht="18.75" spans="1:8">
      <c r="A4" s="7">
        <f t="shared" ref="A4:A13" si="0">ROW()-2</f>
        <v>2</v>
      </c>
      <c r="B4" s="8" t="s">
        <v>12</v>
      </c>
      <c r="C4" s="9" t="s">
        <v>13</v>
      </c>
      <c r="D4" s="10" t="s">
        <v>14</v>
      </c>
      <c r="E4" s="10">
        <v>2</v>
      </c>
      <c r="F4" s="10">
        <v>1000</v>
      </c>
      <c r="G4" s="10">
        <f t="shared" ref="G4:G37" si="1">E4*F4</f>
        <v>2000</v>
      </c>
      <c r="H4" s="10"/>
    </row>
    <row r="5" ht="18.75" spans="1:8">
      <c r="A5" s="11">
        <f t="shared" si="0"/>
        <v>3</v>
      </c>
      <c r="B5" s="12" t="s">
        <v>15</v>
      </c>
      <c r="C5" s="13" t="s">
        <v>16</v>
      </c>
      <c r="D5" s="14" t="s">
        <v>17</v>
      </c>
      <c r="E5" s="14">
        <v>2</v>
      </c>
      <c r="F5" s="14">
        <v>2000</v>
      </c>
      <c r="G5" s="10">
        <f t="shared" si="1"/>
        <v>4000</v>
      </c>
      <c r="H5" s="15"/>
    </row>
    <row r="6" ht="360" spans="1:8">
      <c r="A6" s="7">
        <f t="shared" si="0"/>
        <v>4</v>
      </c>
      <c r="B6" s="8" t="s">
        <v>18</v>
      </c>
      <c r="C6" s="16" t="s">
        <v>19</v>
      </c>
      <c r="D6" s="10" t="s">
        <v>11</v>
      </c>
      <c r="E6" s="10">
        <v>3</v>
      </c>
      <c r="F6" s="10">
        <v>1500</v>
      </c>
      <c r="G6" s="10">
        <f t="shared" si="1"/>
        <v>4500</v>
      </c>
      <c r="H6" s="10"/>
    </row>
    <row r="7" ht="57" spans="1:8">
      <c r="A7" s="11">
        <f t="shared" si="0"/>
        <v>5</v>
      </c>
      <c r="B7" s="12" t="s">
        <v>20</v>
      </c>
      <c r="C7" s="17" t="s">
        <v>21</v>
      </c>
      <c r="D7" s="14" t="s">
        <v>14</v>
      </c>
      <c r="E7" s="14">
        <v>1</v>
      </c>
      <c r="F7" s="14">
        <v>9800</v>
      </c>
      <c r="G7" s="10">
        <f t="shared" si="1"/>
        <v>9800</v>
      </c>
      <c r="H7" s="15"/>
    </row>
    <row r="8" ht="371.25" spans="1:8">
      <c r="A8" s="7">
        <f t="shared" si="0"/>
        <v>6</v>
      </c>
      <c r="B8" s="8" t="s">
        <v>22</v>
      </c>
      <c r="C8" s="18" t="s">
        <v>23</v>
      </c>
      <c r="D8" s="10" t="s">
        <v>24</v>
      </c>
      <c r="E8" s="10">
        <v>1</v>
      </c>
      <c r="F8" s="10">
        <v>4000</v>
      </c>
      <c r="G8" s="10">
        <f t="shared" si="1"/>
        <v>4000</v>
      </c>
      <c r="H8" s="10"/>
    </row>
    <row r="9" ht="312" spans="1:8">
      <c r="A9" s="7">
        <f t="shared" si="0"/>
        <v>7</v>
      </c>
      <c r="B9" s="8" t="s">
        <v>25</v>
      </c>
      <c r="C9" s="16" t="s">
        <v>26</v>
      </c>
      <c r="D9" s="10" t="s">
        <v>24</v>
      </c>
      <c r="E9" s="10">
        <v>1</v>
      </c>
      <c r="F9" s="10">
        <v>18500</v>
      </c>
      <c r="G9" s="10">
        <f t="shared" si="1"/>
        <v>18500</v>
      </c>
      <c r="H9" s="10"/>
    </row>
    <row r="10" ht="409" customHeight="1" spans="1:8">
      <c r="A10" s="7">
        <f t="shared" si="0"/>
        <v>8</v>
      </c>
      <c r="B10" s="8" t="s">
        <v>27</v>
      </c>
      <c r="C10" s="18" t="s">
        <v>28</v>
      </c>
      <c r="D10" s="10" t="s">
        <v>24</v>
      </c>
      <c r="E10" s="10">
        <v>2</v>
      </c>
      <c r="F10" s="10">
        <v>15250</v>
      </c>
      <c r="G10" s="10">
        <f t="shared" si="1"/>
        <v>30500</v>
      </c>
      <c r="H10" s="10"/>
    </row>
    <row r="11" ht="409.5" spans="1:8">
      <c r="A11" s="7">
        <f t="shared" si="0"/>
        <v>9</v>
      </c>
      <c r="B11" s="12" t="s">
        <v>29</v>
      </c>
      <c r="C11" s="19" t="s">
        <v>30</v>
      </c>
      <c r="D11" s="14" t="s">
        <v>24</v>
      </c>
      <c r="E11" s="14">
        <v>1</v>
      </c>
      <c r="F11" s="14">
        <v>8000</v>
      </c>
      <c r="G11" s="10">
        <f t="shared" si="1"/>
        <v>8000</v>
      </c>
      <c r="H11" s="14"/>
    </row>
    <row r="12" ht="229.5" spans="1:8">
      <c r="A12" s="7">
        <f t="shared" si="0"/>
        <v>10</v>
      </c>
      <c r="B12" s="20" t="s">
        <v>31</v>
      </c>
      <c r="C12" s="21" t="s">
        <v>32</v>
      </c>
      <c r="D12" s="10" t="s">
        <v>24</v>
      </c>
      <c r="E12" s="10">
        <v>2</v>
      </c>
      <c r="F12" s="10">
        <v>1500</v>
      </c>
      <c r="G12" s="10">
        <f t="shared" si="1"/>
        <v>3000</v>
      </c>
      <c r="H12" s="10"/>
    </row>
    <row r="13" ht="229.5" spans="1:8">
      <c r="A13" s="7">
        <f t="shared" si="0"/>
        <v>11</v>
      </c>
      <c r="B13" s="22" t="s">
        <v>33</v>
      </c>
      <c r="C13" s="21" t="s">
        <v>34</v>
      </c>
      <c r="D13" s="10" t="s">
        <v>24</v>
      </c>
      <c r="E13" s="10">
        <v>1</v>
      </c>
      <c r="F13" s="10">
        <v>3900</v>
      </c>
      <c r="G13" s="10">
        <f t="shared" si="1"/>
        <v>3900</v>
      </c>
      <c r="H13" s="7"/>
    </row>
    <row r="14" ht="132" spans="1:8">
      <c r="A14" s="7">
        <f t="shared" ref="A14:A23" si="2">ROW()-2</f>
        <v>12</v>
      </c>
      <c r="B14" s="8" t="s">
        <v>35</v>
      </c>
      <c r="C14" s="16" t="s">
        <v>36</v>
      </c>
      <c r="D14" s="10" t="s">
        <v>24</v>
      </c>
      <c r="E14" s="10">
        <v>3</v>
      </c>
      <c r="F14" s="10">
        <v>800</v>
      </c>
      <c r="G14" s="10">
        <f t="shared" si="1"/>
        <v>2400</v>
      </c>
      <c r="H14" s="10"/>
    </row>
    <row r="15" ht="78" customHeight="1" spans="1:8">
      <c r="A15" s="7">
        <f t="shared" si="2"/>
        <v>13</v>
      </c>
      <c r="B15" s="8" t="s">
        <v>37</v>
      </c>
      <c r="C15" s="23" t="s">
        <v>38</v>
      </c>
      <c r="D15" s="10" t="s">
        <v>24</v>
      </c>
      <c r="E15" s="10">
        <v>1</v>
      </c>
      <c r="F15" s="10">
        <v>2500</v>
      </c>
      <c r="G15" s="10">
        <f t="shared" si="1"/>
        <v>2500</v>
      </c>
      <c r="H15" s="10" t="str">
        <f>_xlfn.DISPIMG("ID_2BE3DD29D7E147C09F1E7C0E765030A7",1)</f>
        <v>=DISPIMG("ID_2BE3DD29D7E147C09F1E7C0E765030A7",1)</v>
      </c>
    </row>
    <row r="16" ht="84.25" spans="1:8">
      <c r="A16" s="7">
        <f t="shared" si="2"/>
        <v>14</v>
      </c>
      <c r="B16" s="8" t="s">
        <v>39</v>
      </c>
      <c r="C16" s="23" t="s">
        <v>40</v>
      </c>
      <c r="D16" s="10" t="s">
        <v>24</v>
      </c>
      <c r="E16" s="10">
        <v>1</v>
      </c>
      <c r="F16" s="10">
        <v>3500</v>
      </c>
      <c r="G16" s="10">
        <f t="shared" si="1"/>
        <v>3500</v>
      </c>
      <c r="H16" s="10" t="str">
        <f>_xlfn.DISPIMG("ID_2BE3DD29D7E147C09F1E7C0E765030A7",1)</f>
        <v>=DISPIMG("ID_2BE3DD29D7E147C09F1E7C0E765030A7",1)</v>
      </c>
    </row>
    <row r="17" ht="18.75" spans="1:8">
      <c r="A17" s="7">
        <f t="shared" si="2"/>
        <v>15</v>
      </c>
      <c r="B17" s="10" t="s">
        <v>41</v>
      </c>
      <c r="C17" s="10" t="s">
        <v>42</v>
      </c>
      <c r="D17" s="10" t="s">
        <v>24</v>
      </c>
      <c r="E17" s="10">
        <v>7</v>
      </c>
      <c r="F17" s="10">
        <v>3200</v>
      </c>
      <c r="G17" s="10">
        <f t="shared" si="1"/>
        <v>22400</v>
      </c>
      <c r="H17" s="10"/>
    </row>
    <row r="18" ht="18.75" spans="1:8">
      <c r="A18" s="11">
        <f t="shared" si="2"/>
        <v>16</v>
      </c>
      <c r="B18" s="12" t="s">
        <v>43</v>
      </c>
      <c r="C18" s="14" t="s">
        <v>44</v>
      </c>
      <c r="D18" s="14" t="s">
        <v>24</v>
      </c>
      <c r="E18" s="14">
        <v>10</v>
      </c>
      <c r="F18" s="14">
        <v>3800</v>
      </c>
      <c r="G18" s="10">
        <f t="shared" si="1"/>
        <v>38000</v>
      </c>
      <c r="H18" s="15"/>
    </row>
    <row r="19" ht="18.75" spans="1:8">
      <c r="A19" s="11">
        <f t="shared" si="2"/>
        <v>17</v>
      </c>
      <c r="B19" s="12" t="s">
        <v>45</v>
      </c>
      <c r="C19" s="14" t="s">
        <v>46</v>
      </c>
      <c r="D19" s="14" t="s">
        <v>24</v>
      </c>
      <c r="E19" s="14">
        <v>10</v>
      </c>
      <c r="F19" s="14">
        <v>1200</v>
      </c>
      <c r="G19" s="10">
        <f t="shared" si="1"/>
        <v>12000</v>
      </c>
      <c r="H19" s="15"/>
    </row>
    <row r="20" ht="18.75" spans="1:8">
      <c r="A20" s="11">
        <f t="shared" si="2"/>
        <v>18</v>
      </c>
      <c r="B20" s="12" t="s">
        <v>47</v>
      </c>
      <c r="C20" s="14" t="s">
        <v>48</v>
      </c>
      <c r="D20" s="14" t="s">
        <v>24</v>
      </c>
      <c r="E20" s="14">
        <v>1</v>
      </c>
      <c r="F20" s="14">
        <v>4500</v>
      </c>
      <c r="G20" s="10">
        <f t="shared" si="1"/>
        <v>4500</v>
      </c>
      <c r="H20" s="15"/>
    </row>
    <row r="21" ht="84.55" spans="1:9">
      <c r="A21" s="7">
        <f t="shared" si="2"/>
        <v>19</v>
      </c>
      <c r="B21" s="8" t="s">
        <v>49</v>
      </c>
      <c r="C21" s="10" t="s">
        <v>50</v>
      </c>
      <c r="D21" s="10" t="s">
        <v>24</v>
      </c>
      <c r="E21" s="10">
        <v>1</v>
      </c>
      <c r="F21" s="10">
        <v>1500</v>
      </c>
      <c r="G21" s="10">
        <f t="shared" si="1"/>
        <v>1500</v>
      </c>
      <c r="H21" s="10" t="str">
        <f>_xlfn.DISPIMG("ID_FF358BDE3A7C4AC2A58635B7A1B0AED7",1)</f>
        <v>=DISPIMG("ID_FF358BDE3A7C4AC2A58635B7A1B0AED7",1)</v>
      </c>
      <c r="I21" s="31"/>
    </row>
    <row r="22" ht="105.1" spans="1:9">
      <c r="A22" s="7">
        <f t="shared" si="2"/>
        <v>20</v>
      </c>
      <c r="B22" s="8" t="s">
        <v>51</v>
      </c>
      <c r="C22" s="23" t="s">
        <v>52</v>
      </c>
      <c r="D22" s="10" t="s">
        <v>24</v>
      </c>
      <c r="E22" s="10">
        <v>1</v>
      </c>
      <c r="F22" s="10">
        <v>3500</v>
      </c>
      <c r="G22" s="10">
        <f t="shared" si="1"/>
        <v>3500</v>
      </c>
      <c r="H22" s="10" t="str">
        <f>_xlfn.DISPIMG("ID_31780AF22F6D44168DC44CD1584E45D9",1)</f>
        <v>=DISPIMG("ID_31780AF22F6D44168DC44CD1584E45D9",1)</v>
      </c>
      <c r="I22" s="31"/>
    </row>
    <row r="23" ht="92.3" spans="1:9">
      <c r="A23" s="7">
        <f t="shared" si="2"/>
        <v>21</v>
      </c>
      <c r="B23" s="8" t="s">
        <v>53</v>
      </c>
      <c r="C23" s="23" t="s">
        <v>54</v>
      </c>
      <c r="D23" s="10" t="s">
        <v>24</v>
      </c>
      <c r="E23" s="10">
        <v>1</v>
      </c>
      <c r="F23" s="10">
        <v>1800</v>
      </c>
      <c r="G23" s="10">
        <f t="shared" si="1"/>
        <v>1800</v>
      </c>
      <c r="H23" s="10" t="str">
        <f>_xlfn.DISPIMG("ID_928C92B5DFC746ACB3666239C2F7279B",1)</f>
        <v>=DISPIMG("ID_928C92B5DFC746ACB3666239C2F7279B",1)</v>
      </c>
      <c r="I23" s="31"/>
    </row>
    <row r="24" ht="18.75" spans="1:9">
      <c r="A24" s="7">
        <f t="shared" ref="A24:A36" si="3">ROW()-2</f>
        <v>22</v>
      </c>
      <c r="B24" s="12" t="s">
        <v>55</v>
      </c>
      <c r="C24" s="14" t="s">
        <v>56</v>
      </c>
      <c r="D24" s="14" t="s">
        <v>24</v>
      </c>
      <c r="E24" s="14">
        <v>1</v>
      </c>
      <c r="F24" s="14">
        <v>2200</v>
      </c>
      <c r="G24" s="10">
        <f t="shared" si="1"/>
        <v>2200</v>
      </c>
      <c r="H24" s="15"/>
      <c r="I24" s="32"/>
    </row>
    <row r="25" ht="56.25" spans="1:9">
      <c r="A25" s="7">
        <f t="shared" si="3"/>
        <v>23</v>
      </c>
      <c r="B25" s="12" t="s">
        <v>57</v>
      </c>
      <c r="C25" s="13" t="s">
        <v>58</v>
      </c>
      <c r="D25" s="14" t="s">
        <v>24</v>
      </c>
      <c r="E25" s="14">
        <v>1</v>
      </c>
      <c r="F25" s="14">
        <v>11000</v>
      </c>
      <c r="G25" s="10">
        <f t="shared" si="1"/>
        <v>11000</v>
      </c>
      <c r="H25" s="15"/>
      <c r="I25" s="32"/>
    </row>
    <row r="26" ht="187.5" spans="1:8">
      <c r="A26" s="7">
        <f t="shared" si="3"/>
        <v>24</v>
      </c>
      <c r="B26" s="8" t="s">
        <v>59</v>
      </c>
      <c r="C26" s="9" t="s">
        <v>60</v>
      </c>
      <c r="D26" s="10" t="s">
        <v>24</v>
      </c>
      <c r="E26" s="10">
        <v>9</v>
      </c>
      <c r="F26" s="10">
        <v>2800</v>
      </c>
      <c r="G26" s="10">
        <f t="shared" si="1"/>
        <v>25200</v>
      </c>
      <c r="H26" s="10"/>
    </row>
    <row r="27" ht="18.75" spans="1:8">
      <c r="A27" s="7">
        <f t="shared" si="3"/>
        <v>25</v>
      </c>
      <c r="B27" s="8" t="s">
        <v>61</v>
      </c>
      <c r="C27" s="10" t="s">
        <v>62</v>
      </c>
      <c r="D27" s="10" t="s">
        <v>24</v>
      </c>
      <c r="E27" s="10">
        <v>1</v>
      </c>
      <c r="F27" s="10">
        <v>3500</v>
      </c>
      <c r="G27" s="10">
        <f t="shared" si="1"/>
        <v>3500</v>
      </c>
      <c r="H27" s="10"/>
    </row>
    <row r="28" ht="56.25" spans="1:8">
      <c r="A28" s="7">
        <f t="shared" si="3"/>
        <v>26</v>
      </c>
      <c r="B28" s="20" t="s">
        <v>63</v>
      </c>
      <c r="C28" s="24" t="s">
        <v>64</v>
      </c>
      <c r="D28" s="10" t="s">
        <v>14</v>
      </c>
      <c r="E28" s="10">
        <v>1</v>
      </c>
      <c r="F28" s="10">
        <v>11000</v>
      </c>
      <c r="G28" s="10">
        <f t="shared" si="1"/>
        <v>11000</v>
      </c>
      <c r="H28" s="10"/>
    </row>
    <row r="29" ht="37.5" spans="1:8">
      <c r="A29" s="7">
        <f t="shared" si="3"/>
        <v>27</v>
      </c>
      <c r="B29" s="8" t="s">
        <v>65</v>
      </c>
      <c r="C29" s="24" t="s">
        <v>66</v>
      </c>
      <c r="D29" s="10" t="s">
        <v>14</v>
      </c>
      <c r="E29" s="10">
        <v>4</v>
      </c>
      <c r="F29" s="10">
        <v>85</v>
      </c>
      <c r="G29" s="10">
        <f t="shared" si="1"/>
        <v>340</v>
      </c>
      <c r="H29" s="10"/>
    </row>
    <row r="30" ht="85" customHeight="1" spans="1:8">
      <c r="A30" s="7">
        <f t="shared" si="3"/>
        <v>28</v>
      </c>
      <c r="B30" s="8" t="s">
        <v>67</v>
      </c>
      <c r="C30" s="10" t="s">
        <v>68</v>
      </c>
      <c r="D30" s="10" t="s">
        <v>11</v>
      </c>
      <c r="E30" s="10">
        <v>8</v>
      </c>
      <c r="F30" s="10">
        <v>900</v>
      </c>
      <c r="G30" s="10">
        <f t="shared" si="1"/>
        <v>7200</v>
      </c>
      <c r="H30" s="25" t="str">
        <f>_xlfn.DISPIMG("ID_55825710791743A9BDEF5F80B1890DA6",1)</f>
        <v>=DISPIMG("ID_55825710791743A9BDEF5F80B1890DA6",1)</v>
      </c>
    </row>
    <row r="31" ht="93.05" spans="1:8">
      <c r="A31" s="7"/>
      <c r="B31" s="8" t="s">
        <v>69</v>
      </c>
      <c r="C31" s="10" t="s">
        <v>69</v>
      </c>
      <c r="D31" s="10" t="s">
        <v>17</v>
      </c>
      <c r="E31" s="10">
        <v>8</v>
      </c>
      <c r="F31" s="10">
        <v>200</v>
      </c>
      <c r="G31" s="10">
        <f t="shared" si="1"/>
        <v>1600</v>
      </c>
      <c r="H31" s="25" t="str">
        <f>_xlfn.DISPIMG("ID_A977168C467E4ADF98A757D4EA3D494C",1)</f>
        <v>=DISPIMG("ID_A977168C467E4ADF98A757D4EA3D494C",1)</v>
      </c>
    </row>
    <row r="32" ht="106.55" spans="1:8">
      <c r="A32" s="7">
        <f t="shared" ref="A32:A37" si="4">ROW()-2</f>
        <v>30</v>
      </c>
      <c r="B32" s="8" t="s">
        <v>70</v>
      </c>
      <c r="C32" s="10" t="s">
        <v>71</v>
      </c>
      <c r="D32" s="10" t="s">
        <v>17</v>
      </c>
      <c r="E32" s="10">
        <v>12</v>
      </c>
      <c r="F32" s="10">
        <v>200</v>
      </c>
      <c r="G32" s="10">
        <f t="shared" si="1"/>
        <v>2400</v>
      </c>
      <c r="H32" s="10" t="str">
        <f>_xlfn.DISPIMG("ID_E808C4D168E14E95BD1D467D48597F6D",1)</f>
        <v>=DISPIMG("ID_E808C4D168E14E95BD1D467D48597F6D",1)</v>
      </c>
    </row>
    <row r="33" ht="75" spans="1:8">
      <c r="A33" s="7">
        <f t="shared" si="4"/>
        <v>31</v>
      </c>
      <c r="B33" s="8" t="s">
        <v>72</v>
      </c>
      <c r="C33" s="23" t="s">
        <v>73</v>
      </c>
      <c r="D33" s="10" t="s">
        <v>17</v>
      </c>
      <c r="E33" s="10">
        <v>6</v>
      </c>
      <c r="F33" s="10">
        <v>500</v>
      </c>
      <c r="G33" s="10">
        <f t="shared" si="1"/>
        <v>3000</v>
      </c>
      <c r="H33" s="10" t="str">
        <f>_xlfn.DISPIMG("ID_1B256688A1CB4C99AFEE1BA3C64E3ED1",1)</f>
        <v>=DISPIMG("ID_1B256688A1CB4C99AFEE1BA3C64E3ED1",1)</v>
      </c>
    </row>
    <row r="34" ht="58.5" spans="1:8">
      <c r="A34" s="7">
        <f t="shared" si="4"/>
        <v>32</v>
      </c>
      <c r="B34" s="8" t="s">
        <v>74</v>
      </c>
      <c r="C34" s="10" t="s">
        <v>75</v>
      </c>
      <c r="D34" s="10" t="s">
        <v>17</v>
      </c>
      <c r="E34" s="10">
        <v>2</v>
      </c>
      <c r="F34" s="10">
        <v>700</v>
      </c>
      <c r="G34" s="10">
        <f t="shared" si="1"/>
        <v>1400</v>
      </c>
      <c r="H34" s="10" t="str">
        <f>_xlfn.DISPIMG("ID_5F25FFAFE80C46EA916E46A811918F36",1)</f>
        <v>=DISPIMG("ID_5F25FFAFE80C46EA916E46A811918F36",1)</v>
      </c>
    </row>
    <row r="35" ht="57" customHeight="1" spans="1:9">
      <c r="A35" s="7">
        <f t="shared" si="4"/>
        <v>33</v>
      </c>
      <c r="B35" s="8" t="s">
        <v>76</v>
      </c>
      <c r="C35" s="26" t="s">
        <v>77</v>
      </c>
      <c r="D35" s="10" t="s">
        <v>11</v>
      </c>
      <c r="E35" s="10">
        <v>1</v>
      </c>
      <c r="F35" s="10">
        <v>2000</v>
      </c>
      <c r="G35" s="10">
        <f t="shared" si="1"/>
        <v>2000</v>
      </c>
      <c r="H35" s="10" t="str">
        <f>_xlfn.DISPIMG("ID_6F2AF4D74EB74653A27AC0811211BDAC",1)</f>
        <v>=DISPIMG("ID_6F2AF4D74EB74653A27AC0811211BDAC",1)</v>
      </c>
      <c r="I35" s="33"/>
    </row>
    <row r="36" ht="63" customHeight="1" spans="1:8">
      <c r="A36" s="7">
        <f t="shared" si="4"/>
        <v>34</v>
      </c>
      <c r="B36" s="22" t="s">
        <v>78</v>
      </c>
      <c r="C36" s="10" t="s">
        <v>79</v>
      </c>
      <c r="D36" s="10" t="s">
        <v>11</v>
      </c>
      <c r="E36" s="22">
        <v>6</v>
      </c>
      <c r="F36" s="10">
        <v>460</v>
      </c>
      <c r="G36" s="10">
        <f t="shared" si="1"/>
        <v>2760</v>
      </c>
      <c r="H36" s="10" t="str">
        <f>_xlfn.DISPIMG("ID_280773B3A7AD4DBF95383FB535943F9B",1)</f>
        <v>=DISPIMG("ID_280773B3A7AD4DBF95383FB535943F9B",1)</v>
      </c>
    </row>
    <row r="37" ht="66" customHeight="1" spans="1:8">
      <c r="A37" s="7">
        <f t="shared" si="4"/>
        <v>35</v>
      </c>
      <c r="B37" s="8" t="s">
        <v>80</v>
      </c>
      <c r="C37" s="23" t="s">
        <v>81</v>
      </c>
      <c r="D37" s="10" t="s">
        <v>14</v>
      </c>
      <c r="E37" s="10">
        <v>1</v>
      </c>
      <c r="F37" s="10">
        <v>5000</v>
      </c>
      <c r="G37" s="10">
        <f t="shared" si="1"/>
        <v>5000</v>
      </c>
      <c r="H37" s="10" t="str">
        <f>_xlfn.DISPIMG("ID_898EECD5A8BF4FB5B0297C094E5EB72E",1)</f>
        <v>=DISPIMG("ID_898EECD5A8BF4FB5B0297C094E5EB72E",1)</v>
      </c>
    </row>
    <row r="38" ht="38" customHeight="1" spans="1:8">
      <c r="A38" s="27" t="s">
        <v>82</v>
      </c>
      <c r="B38" s="27"/>
      <c r="C38" s="8"/>
      <c r="D38" s="28"/>
      <c r="E38" s="29"/>
      <c r="F38" s="29"/>
      <c r="G38" s="30">
        <f>SUM(G3:G37)</f>
        <v>262100</v>
      </c>
      <c r="H38" s="29"/>
    </row>
  </sheetData>
  <mergeCells count="2">
    <mergeCell ref="A1:H1"/>
    <mergeCell ref="A38:C38"/>
  </mergeCells>
  <pageMargins left="0.25" right="0.25" top="0.75" bottom="0.75" header="0.298611111111111" footer="0.298611111111111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设备采购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何～^_^</cp:lastModifiedBy>
  <dcterms:created xsi:type="dcterms:W3CDTF">2023-05-17T02:58:00Z</dcterms:created>
  <dcterms:modified xsi:type="dcterms:W3CDTF">2025-02-11T01:20:54Z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889AF57385D848BBA801D6DBE709416E_13</vt:lpwstr>
  </property>
</Properties>
</file>