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350" activeTab="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4" r:id="rId12"/>
  </sheets>
  <calcPr calcId="124519"/>
</workbook>
</file>

<file path=xl/calcChain.xml><?xml version="1.0" encoding="utf-8"?>
<calcChain xmlns="http://schemas.openxmlformats.org/spreadsheetml/2006/main">
  <c r="B25" i="14"/>
  <c r="D4"/>
  <c r="C16"/>
  <c r="B16"/>
  <c r="B6"/>
  <c r="D5"/>
  <c r="B23" i="12"/>
  <c r="C15"/>
  <c r="D6"/>
  <c r="B6"/>
  <c r="B15" s="1"/>
  <c r="D5"/>
  <c r="D4"/>
  <c r="B24" i="11"/>
  <c r="D14"/>
  <c r="C14"/>
  <c r="B14"/>
  <c r="D6"/>
  <c r="B6"/>
  <c r="D5"/>
  <c r="D4"/>
  <c r="D13" i="10"/>
  <c r="C13"/>
  <c r="B13"/>
  <c r="B21"/>
  <c r="B6"/>
  <c r="D5"/>
  <c r="D4"/>
  <c r="C12" i="9"/>
  <c r="B20"/>
  <c r="B6"/>
  <c r="B12" s="1"/>
  <c r="D5"/>
  <c r="D4"/>
  <c r="D11" i="8"/>
  <c r="C11"/>
  <c r="B11"/>
  <c r="B19"/>
  <c r="B6"/>
  <c r="D5"/>
  <c r="D4"/>
  <c r="B18" i="7"/>
  <c r="B10"/>
  <c r="C10"/>
  <c r="B6"/>
  <c r="D5"/>
  <c r="D4"/>
  <c r="C9" i="5"/>
  <c r="B17"/>
  <c r="B6"/>
  <c r="B9" s="1"/>
  <c r="D5"/>
  <c r="D4"/>
  <c r="B18" i="4"/>
  <c r="C7" i="3"/>
  <c r="B7"/>
  <c r="C8" i="4"/>
  <c r="B6"/>
  <c r="B8" s="1"/>
  <c r="D5"/>
  <c r="D4"/>
  <c r="B13" i="2"/>
  <c r="D6"/>
  <c r="B6"/>
  <c r="C6"/>
  <c r="D7" i="3"/>
  <c r="B6"/>
  <c r="B11"/>
  <c r="B14"/>
  <c r="B11" i="2"/>
  <c r="B10"/>
  <c r="D6" i="3"/>
  <c r="D5"/>
  <c r="D5" i="1"/>
  <c r="D4"/>
  <c r="D4" i="3"/>
  <c r="B4" i="1"/>
  <c r="D5" i="2"/>
  <c r="C4" i="1"/>
  <c r="B13"/>
  <c r="C5"/>
  <c r="B5"/>
  <c r="D6" i="14" l="1"/>
  <c r="D16" s="1"/>
  <c r="D15" i="12"/>
  <c r="D6" i="10"/>
  <c r="D6" i="9"/>
  <c r="D12" s="1"/>
  <c r="D6" i="8"/>
  <c r="D6" i="7"/>
  <c r="D10" s="1"/>
  <c r="D6" i="5"/>
  <c r="D9" s="1"/>
  <c r="D6" i="4"/>
  <c r="D8" s="1"/>
  <c r="D4" i="2"/>
</calcChain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宋体"/>
            <family val="3"/>
            <charset val="134"/>
          </rPr>
          <t>月份短信费已扣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元，所以农村商业银行目前金额为</t>
        </r>
        <r>
          <rPr>
            <sz val="9"/>
            <color indexed="81"/>
            <rFont val="Tahoma"/>
            <family val="2"/>
          </rPr>
          <t>529791.98</t>
        </r>
        <r>
          <rPr>
            <sz val="9"/>
            <color indexed="81"/>
            <rFont val="宋体"/>
            <family val="3"/>
            <charset val="134"/>
          </rPr>
          <t>元。微信现金诶</t>
        </r>
        <r>
          <rPr>
            <sz val="9"/>
            <color indexed="81"/>
            <rFont val="Tahoma"/>
            <family val="2"/>
          </rPr>
          <t>20812.98</t>
        </r>
        <r>
          <rPr>
            <sz val="9"/>
            <color indexed="81"/>
            <rFont val="宋体"/>
            <family val="3"/>
            <charset val="134"/>
          </rPr>
          <t>，内含戴年芝捐献给吴友署女儿的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元，实际金额为</t>
        </r>
        <r>
          <rPr>
            <sz val="9"/>
            <color indexed="81"/>
            <rFont val="Tahoma"/>
            <family val="2"/>
          </rPr>
          <t>20716.38</t>
        </r>
        <r>
          <rPr>
            <sz val="9"/>
            <color indexed="81"/>
            <rFont val="宋体"/>
            <family val="3"/>
            <charset val="134"/>
          </rPr>
          <t>元才对。亏损的</t>
        </r>
        <r>
          <rPr>
            <sz val="9"/>
            <color indexed="81"/>
            <rFont val="Tahoma"/>
            <family val="2"/>
          </rPr>
          <t>3.41</t>
        </r>
        <r>
          <rPr>
            <sz val="9"/>
            <color indexed="81"/>
            <rFont val="宋体"/>
            <family val="3"/>
            <charset val="134"/>
          </rPr>
          <t>元已补齐。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年会入会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个，年会前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位新会员，年后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</t>
        </r>
      </text>
    </comment>
  </commentList>
</comments>
</file>

<file path=xl/sharedStrings.xml><?xml version="1.0" encoding="utf-8"?>
<sst xmlns="http://schemas.openxmlformats.org/spreadsheetml/2006/main" count="310" uniqueCount="114">
  <si>
    <t>月份</t>
  </si>
  <si>
    <t>收入</t>
  </si>
  <si>
    <t>支出</t>
  </si>
  <si>
    <t>余额</t>
  </si>
  <si>
    <t>新老会员</t>
  </si>
  <si>
    <t>合计</t>
  </si>
  <si>
    <t>支出明细：</t>
  </si>
  <si>
    <t xml:space="preserve">科目 </t>
  </si>
  <si>
    <t>金额</t>
  </si>
  <si>
    <t>备注</t>
  </si>
  <si>
    <t>办公费用</t>
  </si>
  <si>
    <t>工资</t>
  </si>
  <si>
    <t>财务支出</t>
  </si>
  <si>
    <t>2017年结余</t>
    <phoneticPr fontId="23" type="noConversion"/>
  </si>
  <si>
    <t>短信费、</t>
    <phoneticPr fontId="23" type="noConversion"/>
  </si>
  <si>
    <t>其他</t>
    <phoneticPr fontId="23" type="noConversion"/>
  </si>
  <si>
    <t>义卖返点</t>
    <phoneticPr fontId="23" type="noConversion"/>
  </si>
  <si>
    <t>2018年1月协会财务收支汇报表</t>
    <phoneticPr fontId="23" type="noConversion"/>
  </si>
  <si>
    <t>对口捐</t>
    <phoneticPr fontId="23" type="noConversion"/>
  </si>
  <si>
    <t>郭秋菊对口捐</t>
    <phoneticPr fontId="23" type="noConversion"/>
  </si>
  <si>
    <t>备注：农村商业银行：492414.05元，现金43686.06:,冠名10万。</t>
    <phoneticPr fontId="23" type="noConversion"/>
  </si>
  <si>
    <r>
      <t>2018年</t>
    </r>
    <r>
      <rPr>
        <b/>
        <sz val="22"/>
        <color theme="1"/>
        <rFont val="宋体"/>
        <family val="3"/>
        <charset val="134"/>
        <scheme val="minor"/>
      </rPr>
      <t>2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</si>
  <si>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银行利息314.18</t>
    <phoneticPr fontId="23" type="noConversion"/>
  </si>
  <si>
    <t>挂历15375，打印纸</t>
    <phoneticPr fontId="23" type="noConversion"/>
  </si>
  <si>
    <t>备注：农村商业银行：354914.05元，现金：168854.38元，冠名10万。</t>
    <phoneticPr fontId="23" type="noConversion"/>
  </si>
  <si>
    <r>
      <t>2018年3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</si>
  <si>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对口</t>
    <phoneticPr fontId="23" type="noConversion"/>
  </si>
  <si>
    <t>戴子倩</t>
    <phoneticPr fontId="23" type="noConversion"/>
  </si>
  <si>
    <t>农商行短信费</t>
    <phoneticPr fontId="29" type="noConversion"/>
  </si>
  <si>
    <t>对口</t>
    <phoneticPr fontId="29" type="noConversion"/>
  </si>
  <si>
    <t>黎宇韬</t>
    <phoneticPr fontId="29" type="noConversion"/>
  </si>
  <si>
    <r>
      <t>11/12</t>
    </r>
    <r>
      <rPr>
        <sz val="16"/>
        <color theme="1"/>
        <rFont val="宋体"/>
        <charset val="134"/>
        <scheme val="minor"/>
      </rPr>
      <t>月工资</t>
    </r>
    <r>
      <rPr>
        <sz val="16"/>
        <color theme="1"/>
        <rFont val="宋体"/>
        <family val="3"/>
        <charset val="134"/>
        <scheme val="minor"/>
      </rPr>
      <t>/大同工资</t>
    </r>
    <phoneticPr fontId="23" type="noConversion"/>
  </si>
  <si>
    <t>财务支出</t>
    <phoneticPr fontId="23" type="noConversion"/>
  </si>
  <si>
    <t>农商行短信费/提现手续费（2.38+39.59+34.18）</t>
    <phoneticPr fontId="23" type="noConversion"/>
  </si>
  <si>
    <t>财务支出</t>
    <phoneticPr fontId="29" type="noConversion"/>
  </si>
  <si>
    <t>协会微信提现手续费/汇款加急费8元</t>
    <phoneticPr fontId="29" type="noConversion"/>
  </si>
  <si>
    <t>备注：农村商业银行：492744.58元，现金46234.43:,冠名10万。</t>
    <phoneticPr fontId="23" type="noConversion"/>
  </si>
  <si>
    <r>
      <t>2018年4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</si>
  <si>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财务支出（微信支出）</t>
    <phoneticPr fontId="29" type="noConversion"/>
  </si>
  <si>
    <t>快递费</t>
    <phoneticPr fontId="23" type="noConversion"/>
  </si>
  <si>
    <t>刘金保先生捐献的1000张车贴快递费23元</t>
    <phoneticPr fontId="23" type="noConversion"/>
  </si>
  <si>
    <t>工资</t>
    <phoneticPr fontId="29" type="noConversion"/>
  </si>
  <si>
    <t>叶萍1-3月工资7039元，丘荣灵3月工资1600元，</t>
    <phoneticPr fontId="23" type="noConversion"/>
  </si>
  <si>
    <t>通讯费</t>
    <phoneticPr fontId="23" type="noConversion"/>
  </si>
  <si>
    <t>协会手机通讯费299.7元，</t>
  </si>
  <si>
    <t>办公费</t>
    <phoneticPr fontId="23" type="noConversion"/>
  </si>
  <si>
    <t>协会微信提现费56.89元，银行短信费5元，农行销户手续费134.93元，</t>
    <phoneticPr fontId="23" type="noConversion"/>
  </si>
  <si>
    <t>协会网站域名费用1206元（含3年），刘金保先生捐献的1000张车贴价值2200元</t>
    <phoneticPr fontId="23" type="noConversion"/>
  </si>
  <si>
    <t>业务活动成本</t>
    <phoneticPr fontId="29" type="noConversion"/>
  </si>
  <si>
    <t>备注：农村商业银行：529791.98元，现金:20716.38,冠名10万。</t>
    <phoneticPr fontId="23" type="noConversion"/>
  </si>
  <si>
    <t>盛保臣帮扶支出</t>
    <phoneticPr fontId="23" type="noConversion"/>
  </si>
  <si>
    <r>
      <t>2018年5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</si>
  <si>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丘荣灵4月份工资3933元</t>
    <phoneticPr fontId="23" type="noConversion"/>
  </si>
  <si>
    <t>坪山慈善会捐献的打印机2849元</t>
    <phoneticPr fontId="23" type="noConversion"/>
  </si>
  <si>
    <t>冷思曼帮扶支出20000元；吴钰欣帮扶支出7587元；陈智平/陈智华双胞胎早产儿帮扶支出10000元；叶子豪帮扶支出20000元。</t>
    <phoneticPr fontId="23" type="noConversion"/>
  </si>
  <si>
    <t>协会手机微信提现费43.93元，银行转账手续费12元，银行短信通知费5元</t>
    <phoneticPr fontId="23" type="noConversion"/>
  </si>
  <si>
    <t>填表人：丘荣灵</t>
    <phoneticPr fontId="23" type="noConversion"/>
  </si>
  <si>
    <t xml:space="preserve">           核准：</t>
    <phoneticPr fontId="23" type="noConversion"/>
  </si>
  <si>
    <t xml:space="preserve">    日期：</t>
    <phoneticPr fontId="23" type="noConversion"/>
  </si>
  <si>
    <t xml:space="preserve">        审核：</t>
    <phoneticPr fontId="23" type="noConversion"/>
  </si>
  <si>
    <t>备注：农村商业银行：513552.98元，现金:2996.10,冠名10万。</t>
    <phoneticPr fontId="23" type="noConversion"/>
  </si>
  <si>
    <t xml:space="preserve"> </t>
    <phoneticPr fontId="23" type="noConversion"/>
  </si>
  <si>
    <t>协会手机微信提现费4元，银行短信通知费5元</t>
    <phoneticPr fontId="23" type="noConversion"/>
  </si>
  <si>
    <r>
      <t>2018年6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</si>
  <si>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办公支出</t>
    <phoneticPr fontId="23" type="noConversion"/>
  </si>
  <si>
    <t>探望罗名全夫人所购买的鲜花100元</t>
    <phoneticPr fontId="23" type="noConversion"/>
  </si>
  <si>
    <t>钟家慧对口乐捐善款21400元，分21个月帮扶，每月1000元。</t>
    <phoneticPr fontId="23" type="noConversion"/>
  </si>
  <si>
    <t>帮扶支出</t>
    <phoneticPr fontId="29" type="noConversion"/>
  </si>
  <si>
    <t>备注：农村商业银行：522896.15元，现金:40045.42元,冠名8万。</t>
    <phoneticPr fontId="23" type="noConversion"/>
  </si>
  <si>
    <r>
      <t>2018年7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</si>
  <si>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丘荣灵6月份工资3733元</t>
    <phoneticPr fontId="23" type="noConversion"/>
  </si>
  <si>
    <t>协会手机微信提现费33.98元，银行短信通知费5元</t>
    <phoneticPr fontId="23" type="noConversion"/>
  </si>
  <si>
    <t>50M网线660元包年，机顶盒押金100元，合计760元；2017年度审计报告和税费罚款合计1250元；共2010元</t>
    <phoneticPr fontId="23" type="noConversion"/>
  </si>
  <si>
    <t>丘荣灵5月份工资4000元</t>
    <phoneticPr fontId="23" type="noConversion"/>
  </si>
  <si>
    <t>钟家慧对口捐截止后6位爱心会员续捐1700元爱心善款</t>
    <phoneticPr fontId="23" type="noConversion"/>
  </si>
  <si>
    <t>备注：农村商业银行：552891.15元，现金:12915.1元,冠名8万。</t>
    <phoneticPr fontId="23" type="noConversion"/>
  </si>
  <si>
    <r>
      <t>2018年8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</si>
  <si>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吴锦辉帮扶支出18832元，吴宇轩帮扶支出14898.66元，钟家慧1020元</t>
    <phoneticPr fontId="23" type="noConversion"/>
  </si>
  <si>
    <t>文员7月份工资3867元</t>
    <phoneticPr fontId="23" type="noConversion"/>
  </si>
  <si>
    <t>办公支出</t>
    <phoneticPr fontId="23" type="noConversion"/>
  </si>
  <si>
    <t>花圈1个160元（候钰发母亲去世）</t>
    <phoneticPr fontId="23" type="noConversion"/>
  </si>
  <si>
    <t>银行短信费每月5元，银行网银证书费200元，协会手机微信提现费14.38元</t>
    <phoneticPr fontId="23" type="noConversion"/>
  </si>
  <si>
    <t>备注：农村商业银行：552686.15元，现金:15273.72元,冠名6万。</t>
    <phoneticPr fontId="23" type="noConversion"/>
  </si>
  <si>
    <r>
      <t>2018年9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</si>
  <si>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文员8月份工资4000元</t>
    <phoneticPr fontId="23" type="noConversion"/>
  </si>
  <si>
    <t>银行短信通知费5元，协会手机微信提现费14.12元，银行跨行转账费4元</t>
    <phoneticPr fontId="23" type="noConversion"/>
  </si>
  <si>
    <t>办公室灭火器两个100元，打印机墨水85元，支票牌35元，打印纸5包105元</t>
    <phoneticPr fontId="23" type="noConversion"/>
  </si>
  <si>
    <t>赵文浩帮扶支出20000元，钟家慧帮扶支出1000元，王子欣帮扶支出20000元</t>
    <phoneticPr fontId="23" type="noConversion"/>
  </si>
  <si>
    <t>备注：农村商业银行：503094.28元，现金:30320.24元,冠名80000万。</t>
    <phoneticPr fontId="23" type="noConversion"/>
  </si>
  <si>
    <r>
      <t>2018年10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</si>
  <si>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文员9月份工资4000元</t>
    <phoneticPr fontId="23" type="noConversion"/>
  </si>
  <si>
    <t>钟家慧10月帮扶支出1000元</t>
    <phoneticPr fontId="23" type="noConversion"/>
  </si>
  <si>
    <t>2017年年会荣誉牌费用4045元</t>
    <phoneticPr fontId="23" type="noConversion"/>
  </si>
  <si>
    <t>协会手机通讯费300</t>
    <phoneticPr fontId="23" type="noConversion"/>
  </si>
  <si>
    <t>地税</t>
    <phoneticPr fontId="23" type="noConversion"/>
  </si>
  <si>
    <t>地税50元</t>
    <phoneticPr fontId="23" type="noConversion"/>
  </si>
  <si>
    <t>协会手机微信提现费：21.71元，银行短信扣费每月5元，跨行转账6元。</t>
    <phoneticPr fontId="23" type="noConversion"/>
  </si>
  <si>
    <t>备注：农村商业银行：518988.28元，现金:19518.53元,冠名80000元。</t>
    <phoneticPr fontId="23" type="noConversion"/>
  </si>
  <si>
    <r>
      <t>2018年11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</si>
  <si>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文员10月工资3871元</t>
    <phoneticPr fontId="23" type="noConversion"/>
  </si>
  <si>
    <t>协会手机微信提现费26.77元；跨行转账费6元；银行短信扣费5元。</t>
    <phoneticPr fontId="23" type="noConversion"/>
  </si>
  <si>
    <t>企业微信认证费300元，年会绶带8条144元。</t>
    <phoneticPr fontId="23" type="noConversion"/>
  </si>
  <si>
    <t>钟家慧帮扶支出1000元；赵键澄帮扶支出20000元；林妙玲帮扶支出20000元</t>
    <phoneticPr fontId="23" type="noConversion"/>
  </si>
  <si>
    <t>备注：农村商业银行：548337.28元，微信:6228.18元,冠名40000元。</t>
    <phoneticPr fontId="23" type="noConversion"/>
  </si>
  <si>
    <r>
      <t>2018年12</t>
    </r>
    <r>
      <rPr>
        <b/>
        <sz val="22"/>
        <color theme="1"/>
        <rFont val="宋体"/>
        <charset val="134"/>
        <scheme val="minor"/>
      </rPr>
      <t>月协会财务收支汇报表</t>
    </r>
    <phoneticPr fontId="23" type="noConversion"/>
  </si>
  <si>
    <t>文员11月工资3867元</t>
    <phoneticPr fontId="23" type="noConversion"/>
  </si>
  <si>
    <t>年会活动支出</t>
    <phoneticPr fontId="23" type="noConversion"/>
  </si>
  <si>
    <t>2018年房租水电费</t>
    <phoneticPr fontId="23" type="noConversion"/>
  </si>
  <si>
    <t>2018年1-12月房租12000元；水费150元；电费2718.4元，合计：14868.4元。</t>
    <phoneticPr fontId="23" type="noConversion"/>
  </si>
  <si>
    <t>备注：农村商业银行：533457.88元，微信:6978.61元,冠名40000元。</t>
    <phoneticPr fontId="23" type="noConversion"/>
  </si>
  <si>
    <t>银行每月扣费5元；协会手机微信提现费5.18元；跨行转账费6元；</t>
    <phoneticPr fontId="23" type="noConversion"/>
  </si>
  <si>
    <t>办公支出</t>
    <phoneticPr fontId="23" type="noConversion"/>
  </si>
  <si>
    <t>垃圾袋12元</t>
    <phoneticPr fontId="23" type="noConversion"/>
  </si>
  <si>
    <t>购买微信二维码贴纸费40.01元；二维码过胶费70元，快递费23元；购买年会微信摇摇乐软件189.88元；横幅50元；裱字100元；签字笔20元；HDM线98元；桌牌过胶49.5元；奖牌1125元</t>
    <phoneticPr fontId="23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</si>
</sst>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1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5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7" borderId="8" applyNumberFormat="0" applyAlignment="0" applyProtection="0">
      <alignment vertical="center"/>
    </xf>
    <xf numFmtId="0" fontId="12" fillId="38" borderId="9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37" borderId="6" applyNumberFormat="0" applyAlignment="0" applyProtection="0">
      <alignment vertical="center"/>
    </xf>
    <xf numFmtId="0" fontId="20" fillId="36" borderId="8" applyNumberForma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7" borderId="8" applyNumberFormat="0" applyAlignment="0" applyProtection="0">
      <alignment vertical="center"/>
    </xf>
    <xf numFmtId="0" fontId="12" fillId="38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37" borderId="6" applyNumberFormat="0" applyAlignment="0" applyProtection="0">
      <alignment vertical="center"/>
    </xf>
    <xf numFmtId="0" fontId="20" fillId="36" borderId="8" applyNumberFormat="0" applyAlignment="0" applyProtection="0">
      <alignment vertical="center"/>
    </xf>
    <xf numFmtId="0" fontId="10" fillId="39" borderId="7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1" xfId="57" applyFont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57" fontId="3" fillId="0" borderId="1" xfId="57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58" applyFont="1" applyAlignment="1">
      <alignment horizontal="center" vertical="center"/>
    </xf>
    <xf numFmtId="0" fontId="3" fillId="0" borderId="0" xfId="58" applyFont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0" fillId="0" borderId="0" xfId="0">
      <alignment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3" fillId="0" borderId="17" xfId="58" applyFont="1" applyBorder="1" applyAlignment="1">
      <alignment horizontal="center" vertical="center"/>
    </xf>
    <xf numFmtId="0" fontId="3" fillId="0" borderId="18" xfId="57" applyFont="1" applyFill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0" xfId="57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1" xfId="58" applyFont="1" applyBorder="1" applyAlignment="1">
      <alignment horizontal="center" vertical="center"/>
    </xf>
    <xf numFmtId="0" fontId="3" fillId="0" borderId="19" xfId="57" applyFont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 wrapText="1"/>
    </xf>
    <xf numFmtId="0" fontId="3" fillId="0" borderId="0" xfId="5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57" fontId="3" fillId="0" borderId="20" xfId="57" applyNumberFormat="1" applyFont="1" applyBorder="1" applyAlignment="1">
      <alignment horizontal="center" vertical="center"/>
    </xf>
    <xf numFmtId="0" fontId="3" fillId="0" borderId="20" xfId="57" applyFont="1" applyBorder="1" applyAlignment="1">
      <alignment horizontal="center" vertical="center"/>
    </xf>
    <xf numFmtId="0" fontId="3" fillId="0" borderId="18" xfId="57" applyFont="1" applyBorder="1" applyAlignment="1">
      <alignment horizontal="center" vertical="center"/>
    </xf>
    <xf numFmtId="0" fontId="33" fillId="0" borderId="0" xfId="58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2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4" fillId="0" borderId="1" xfId="57" applyFont="1" applyBorder="1" applyAlignment="1">
      <alignment horizontal="center" vertical="center"/>
    </xf>
    <xf numFmtId="0" fontId="24" fillId="0" borderId="19" xfId="57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4" fillId="0" borderId="1" xfId="57" applyFont="1" applyBorder="1" applyAlignment="1">
      <alignment horizontal="center" vertical="center"/>
    </xf>
    <xf numFmtId="0" fontId="34" fillId="0" borderId="19" xfId="57" applyFont="1" applyBorder="1" applyAlignment="1">
      <alignment horizontal="center" vertical="center"/>
    </xf>
    <xf numFmtId="0" fontId="34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3" xfId="58" applyFont="1" applyBorder="1" applyAlignment="1">
      <alignment horizontal="center" vertical="center" wrapText="1"/>
    </xf>
    <xf numFmtId="0" fontId="3" fillId="0" borderId="4" xfId="58" applyFont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/>
    </xf>
    <xf numFmtId="0" fontId="3" fillId="0" borderId="3" xfId="58" applyFont="1" applyBorder="1" applyAlignment="1">
      <alignment horizontal="center" vertical="center"/>
    </xf>
    <xf numFmtId="0" fontId="3" fillId="0" borderId="4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/>
    </xf>
    <xf numFmtId="0" fontId="1" fillId="0" borderId="0" xfId="57" applyFont="1" applyBorder="1" applyAlignment="1">
      <alignment horizontal="center" vertical="center"/>
    </xf>
    <xf numFmtId="0" fontId="27" fillId="0" borderId="2" xfId="57" applyFont="1" applyBorder="1" applyAlignment="1">
      <alignment horizontal="left" vertical="center"/>
    </xf>
    <xf numFmtId="0" fontId="4" fillId="0" borderId="2" xfId="57" applyFont="1" applyBorder="1" applyAlignment="1">
      <alignment horizontal="left" vertical="center"/>
    </xf>
    <xf numFmtId="0" fontId="2" fillId="0" borderId="1" xfId="58" applyFont="1" applyBorder="1" applyAlignment="1">
      <alignment horizontal="center" vertical="center"/>
    </xf>
    <xf numFmtId="0" fontId="24" fillId="0" borderId="3" xfId="58" applyFont="1" applyBorder="1" applyAlignment="1">
      <alignment horizontal="center" vertical="center" wrapText="1"/>
    </xf>
    <xf numFmtId="0" fontId="24" fillId="0" borderId="4" xfId="58" applyFont="1" applyBorder="1" applyAlignment="1">
      <alignment horizontal="center" vertical="center" wrapText="1"/>
    </xf>
    <xf numFmtId="0" fontId="24" fillId="0" borderId="5" xfId="58" applyFont="1" applyBorder="1" applyAlignment="1">
      <alignment horizontal="center" vertical="center" wrapText="1"/>
    </xf>
    <xf numFmtId="0" fontId="28" fillId="0" borderId="0" xfId="57" applyFont="1" applyBorder="1" applyAlignment="1">
      <alignment horizontal="center" vertical="center"/>
    </xf>
    <xf numFmtId="0" fontId="27" fillId="0" borderId="16" xfId="57" applyFont="1" applyBorder="1" applyAlignment="1">
      <alignment horizontal="left" vertical="center"/>
    </xf>
    <xf numFmtId="0" fontId="4" fillId="0" borderId="17" xfId="57" applyFont="1" applyBorder="1" applyAlignment="1">
      <alignment horizontal="left" vertical="center"/>
    </xf>
    <xf numFmtId="0" fontId="24" fillId="0" borderId="1" xfId="58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24" fillId="0" borderId="1" xfId="58" applyFont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27" fillId="0" borderId="17" xfId="57" applyFont="1" applyBorder="1" applyAlignment="1">
      <alignment horizontal="left" vertical="center"/>
    </xf>
    <xf numFmtId="0" fontId="33" fillId="0" borderId="3" xfId="58" applyFont="1" applyBorder="1" applyAlignment="1">
      <alignment horizontal="center" vertical="center" wrapText="1"/>
    </xf>
    <xf numFmtId="0" fontId="33" fillId="0" borderId="4" xfId="58" applyFont="1" applyBorder="1" applyAlignment="1">
      <alignment horizontal="center" vertical="center" wrapText="1"/>
    </xf>
    <xf numFmtId="0" fontId="33" fillId="0" borderId="5" xfId="58" applyFont="1" applyBorder="1" applyAlignment="1">
      <alignment horizontal="center" vertical="center" wrapText="1"/>
    </xf>
  </cellXfs>
  <cellStyles count="161">
    <cellStyle name="20% - 强调文字颜色 1 2" xfId="1"/>
    <cellStyle name="20% - 强调文字颜色 1 2 2" xfId="15"/>
    <cellStyle name="20% - 强调文字颜色 1 2 3" xfId="86"/>
    <cellStyle name="20% - 强调文字颜色 1 3" xfId="120"/>
    <cellStyle name="20% - 强调文字颜色 2 2" xfId="17"/>
    <cellStyle name="20% - 强调文字颜色 2 2 2" xfId="5"/>
    <cellStyle name="20% - 强调文字颜色 2 2 3" xfId="87"/>
    <cellStyle name="20% - 强调文字颜色 2 3" xfId="121"/>
    <cellStyle name="20% - 强调文字颜色 3 2" xfId="16"/>
    <cellStyle name="20% - 强调文字颜色 3 2 2" xfId="3"/>
    <cellStyle name="20% - 强调文字颜色 3 2 3" xfId="88"/>
    <cellStyle name="20% - 强调文字颜色 3 3" xfId="122"/>
    <cellStyle name="20% - 强调文字颜色 4 2" xfId="19"/>
    <cellStyle name="20% - 强调文字颜色 4 2 2" xfId="12"/>
    <cellStyle name="20% - 强调文字颜色 4 2 3" xfId="89"/>
    <cellStyle name="20% - 强调文字颜色 4 3" xfId="123"/>
    <cellStyle name="20% - 强调文字颜色 5 2" xfId="20"/>
    <cellStyle name="20% - 强调文字颜色 5 2 2" xfId="21"/>
    <cellStyle name="20% - 强调文字颜色 5 2 3" xfId="90"/>
    <cellStyle name="20% - 强调文字颜色 5 3" xfId="124"/>
    <cellStyle name="20% - 强调文字颜色 6 2" xfId="22"/>
    <cellStyle name="20% - 强调文字颜色 6 2 2" xfId="23"/>
    <cellStyle name="20% - 强调文字颜色 6 2 3" xfId="91"/>
    <cellStyle name="20% - 强调文字颜色 6 3" xfId="125"/>
    <cellStyle name="40% - 强调文字颜色 1 2" xfId="9"/>
    <cellStyle name="40% - 强调文字颜色 1 2 2" xfId="4"/>
    <cellStyle name="40% - 强调文字颜色 1 2 3" xfId="92"/>
    <cellStyle name="40% - 强调文字颜色 1 3" xfId="126"/>
    <cellStyle name="40% - 强调文字颜色 2 2" xfId="10"/>
    <cellStyle name="40% - 强调文字颜色 2 2 2" xfId="14"/>
    <cellStyle name="40% - 强调文字颜色 2 2 3" xfId="93"/>
    <cellStyle name="40% - 强调文字颜色 2 3" xfId="127"/>
    <cellStyle name="40% - 强调文字颜色 3 2" xfId="24"/>
    <cellStyle name="40% - 强调文字颜色 3 2 2" xfId="26"/>
    <cellStyle name="40% - 强调文字颜色 3 2 3" xfId="94"/>
    <cellStyle name="40% - 强调文字颜色 3 3" xfId="128"/>
    <cellStyle name="40% - 强调文字颜色 4 2" xfId="8"/>
    <cellStyle name="40% - 强调文字颜色 4 2 2" xfId="27"/>
    <cellStyle name="40% - 强调文字颜色 4 2 3" xfId="95"/>
    <cellStyle name="40% - 强调文字颜色 4 3" xfId="129"/>
    <cellStyle name="40% - 强调文字颜色 5 2" xfId="29"/>
    <cellStyle name="40% - 强调文字颜色 5 2 2" xfId="30"/>
    <cellStyle name="40% - 强调文字颜色 5 2 3" xfId="96"/>
    <cellStyle name="40% - 强调文字颜色 5 3" xfId="130"/>
    <cellStyle name="40% - 强调文字颜色 6 2" xfId="31"/>
    <cellStyle name="40% - 强调文字颜色 6 2 2" xfId="33"/>
    <cellStyle name="40% - 强调文字颜色 6 2 3" xfId="97"/>
    <cellStyle name="40% - 强调文字颜色 6 3" xfId="131"/>
    <cellStyle name="60% - 强调文字颜色 1 2" xfId="34"/>
    <cellStyle name="60% - 强调文字颜色 1 2 2" xfId="35"/>
    <cellStyle name="60% - 强调文字颜色 1 2 3" xfId="98"/>
    <cellStyle name="60% - 强调文字颜色 1 3" xfId="132"/>
    <cellStyle name="60% - 强调文字颜色 2 2" xfId="36"/>
    <cellStyle name="60% - 强调文字颜色 2 2 2" xfId="7"/>
    <cellStyle name="60% - 强调文字颜色 2 2 3" xfId="99"/>
    <cellStyle name="60% - 强调文字颜色 2 3" xfId="133"/>
    <cellStyle name="60% - 强调文字颜色 3 2" xfId="37"/>
    <cellStyle name="60% - 强调文字颜色 3 2 2" xfId="38"/>
    <cellStyle name="60% - 强调文字颜色 3 2 3" xfId="100"/>
    <cellStyle name="60% - 强调文字颜色 3 3" xfId="134"/>
    <cellStyle name="60% - 强调文字颜色 4 2" xfId="39"/>
    <cellStyle name="60% - 强调文字颜色 4 2 2" xfId="40"/>
    <cellStyle name="60% - 强调文字颜色 4 2 3" xfId="101"/>
    <cellStyle name="60% - 强调文字颜色 4 3" xfId="135"/>
    <cellStyle name="60% - 强调文字颜色 5 2" xfId="41"/>
    <cellStyle name="60% - 强调文字颜色 5 2 2" xfId="42"/>
    <cellStyle name="60% - 强调文字颜色 5 2 3" xfId="102"/>
    <cellStyle name="60% - 强调文字颜色 5 3" xfId="136"/>
    <cellStyle name="60% - 强调文字颜色 6 2" xfId="43"/>
    <cellStyle name="60% - 强调文字颜色 6 2 2" xfId="44"/>
    <cellStyle name="60% - 强调文字颜色 6 2 3" xfId="103"/>
    <cellStyle name="60% - 强调文字颜色 6 3" xfId="137"/>
    <cellStyle name="标题 1 2" xfId="45"/>
    <cellStyle name="标题 1 2 2" xfId="46"/>
    <cellStyle name="标题 1 3" xfId="139"/>
    <cellStyle name="标题 2 2" xfId="47"/>
    <cellStyle name="标题 2 2 2" xfId="48"/>
    <cellStyle name="标题 2 3" xfId="140"/>
    <cellStyle name="标题 3 2" xfId="49"/>
    <cellStyle name="标题 3 2 2" xfId="50"/>
    <cellStyle name="标题 3 2 3" xfId="104"/>
    <cellStyle name="标题 3 3" xfId="141"/>
    <cellStyle name="标题 4 2" xfId="51"/>
    <cellStyle name="标题 4 2 2" xfId="52"/>
    <cellStyle name="标题 4 3" xfId="142"/>
    <cellStyle name="标题 5" xfId="53"/>
    <cellStyle name="标题 5 2" xfId="54"/>
    <cellStyle name="标题 6" xfId="138"/>
    <cellStyle name="差 2" xfId="55"/>
    <cellStyle name="差 2 2" xfId="56"/>
    <cellStyle name="差 2 3" xfId="105"/>
    <cellStyle name="差 3" xfId="143"/>
    <cellStyle name="常规" xfId="0" builtinId="0"/>
    <cellStyle name="常规 2" xfId="57"/>
    <cellStyle name="常规 2 2" xfId="58"/>
    <cellStyle name="常规 3 2" xfId="85"/>
    <cellStyle name="常规 3 3" xfId="119"/>
    <cellStyle name="好 2" xfId="59"/>
    <cellStyle name="好 2 2" xfId="60"/>
    <cellStyle name="好 2 3" xfId="106"/>
    <cellStyle name="好 3" xfId="144"/>
    <cellStyle name="汇总 2" xfId="61"/>
    <cellStyle name="汇总 2 2" xfId="62"/>
    <cellStyle name="汇总 3" xfId="145"/>
    <cellStyle name="计算 2" xfId="2"/>
    <cellStyle name="计算 2 2" xfId="25"/>
    <cellStyle name="计算 2 3" xfId="107"/>
    <cellStyle name="计算 3" xfId="146"/>
    <cellStyle name="检查单元格 2" xfId="28"/>
    <cellStyle name="检查单元格 2 2" xfId="63"/>
    <cellStyle name="检查单元格 2 3" xfId="108"/>
    <cellStyle name="检查单元格 3" xfId="147"/>
    <cellStyle name="解释性文本 2" xfId="64"/>
    <cellStyle name="解释性文本 2 2" xfId="6"/>
    <cellStyle name="解释性文本 3" xfId="148"/>
    <cellStyle name="警告文本 2" xfId="65"/>
    <cellStyle name="警告文本 2 2" xfId="66"/>
    <cellStyle name="警告文本 3" xfId="149"/>
    <cellStyle name="链接单元格 2" xfId="67"/>
    <cellStyle name="链接单元格 2 2" xfId="68"/>
    <cellStyle name="链接单元格 3" xfId="150"/>
    <cellStyle name="强调文字颜色 1 2" xfId="69"/>
    <cellStyle name="强调文字颜色 1 2 2" xfId="70"/>
    <cellStyle name="强调文字颜色 1 2 3" xfId="109"/>
    <cellStyle name="强调文字颜色 1 3" xfId="151"/>
    <cellStyle name="强调文字颜色 2 2" xfId="71"/>
    <cellStyle name="强调文字颜色 2 2 2" xfId="72"/>
    <cellStyle name="强调文字颜色 2 2 3" xfId="110"/>
    <cellStyle name="强调文字颜色 2 3" xfId="152"/>
    <cellStyle name="强调文字颜色 3 2" xfId="73"/>
    <cellStyle name="强调文字颜色 3 2 2" xfId="74"/>
    <cellStyle name="强调文字颜色 3 2 3" xfId="111"/>
    <cellStyle name="强调文字颜色 3 3" xfId="153"/>
    <cellStyle name="强调文字颜色 4 2" xfId="75"/>
    <cellStyle name="强调文字颜色 4 2 2" xfId="76"/>
    <cellStyle name="强调文字颜色 4 2 3" xfId="112"/>
    <cellStyle name="强调文字颜色 4 3" xfId="154"/>
    <cellStyle name="强调文字颜色 5 2" xfId="77"/>
    <cellStyle name="强调文字颜色 5 2 2" xfId="78"/>
    <cellStyle name="强调文字颜色 5 2 3" xfId="113"/>
    <cellStyle name="强调文字颜色 5 3" xfId="155"/>
    <cellStyle name="强调文字颜色 6 2" xfId="79"/>
    <cellStyle name="强调文字颜色 6 2 2" xfId="80"/>
    <cellStyle name="强调文字颜色 6 2 3" xfId="114"/>
    <cellStyle name="强调文字颜色 6 3" xfId="156"/>
    <cellStyle name="适中 2" xfId="13"/>
    <cellStyle name="适中 2 2" xfId="32"/>
    <cellStyle name="适中 2 3" xfId="115"/>
    <cellStyle name="适中 3" xfId="157"/>
    <cellStyle name="输出 2" xfId="11"/>
    <cellStyle name="输出 2 2" xfId="18"/>
    <cellStyle name="输出 2 3" xfId="116"/>
    <cellStyle name="输出 3" xfId="158"/>
    <cellStyle name="输入 2" xfId="81"/>
    <cellStyle name="输入 2 2" xfId="82"/>
    <cellStyle name="输入 2 3" xfId="117"/>
    <cellStyle name="输入 3" xfId="159"/>
    <cellStyle name="注释 2" xfId="83"/>
    <cellStyle name="注释 2 2" xfId="84"/>
    <cellStyle name="注释 2 3" xfId="118"/>
    <cellStyle name="注释 3" xfId="1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opLeftCell="A4" workbookViewId="0">
      <selection activeCell="B9" sqref="B9"/>
    </sheetView>
  </sheetViews>
  <sheetFormatPr defaultColWidth="16.25" defaultRowHeight="38.1" customHeight="1"/>
  <cols>
    <col min="1" max="1" width="19.25" customWidth="1"/>
    <col min="2" max="2" width="16.25" customWidth="1"/>
  </cols>
  <sheetData>
    <row r="1" spans="1:6" ht="45" customHeight="1">
      <c r="A1" s="75" t="s">
        <v>17</v>
      </c>
      <c r="B1" s="75"/>
      <c r="C1" s="75"/>
      <c r="D1" s="75"/>
      <c r="E1" s="75"/>
    </row>
    <row r="2" spans="1:6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38.1" customHeight="1">
      <c r="A3" s="2" t="s">
        <v>13</v>
      </c>
      <c r="B3" s="2"/>
      <c r="C3" s="2"/>
      <c r="D3" s="2">
        <v>433111.25</v>
      </c>
      <c r="E3" s="2"/>
    </row>
    <row r="4" spans="1:6" ht="38.1" customHeight="1">
      <c r="A4" s="3">
        <v>43101</v>
      </c>
      <c r="B4" s="2">
        <f>207562+314.18+27138</f>
        <v>235014.18</v>
      </c>
      <c r="C4" s="2">
        <f>17219+27138</f>
        <v>44357</v>
      </c>
      <c r="D4" s="2">
        <f>B4-C4</f>
        <v>190657.18</v>
      </c>
      <c r="E4" s="2"/>
      <c r="F4" s="24" t="s">
        <v>22</v>
      </c>
    </row>
    <row r="5" spans="1:6" ht="38.1" customHeight="1">
      <c r="A5" s="2" t="s">
        <v>5</v>
      </c>
      <c r="B5" s="2">
        <f>SUM(B4:B4)</f>
        <v>235014.18</v>
      </c>
      <c r="C5" s="2">
        <f>SUM(C4:C4)</f>
        <v>44357</v>
      </c>
      <c r="D5" s="4">
        <f>SUM(D3:D4)</f>
        <v>623768.42999999993</v>
      </c>
      <c r="E5" s="2"/>
    </row>
    <row r="6" spans="1:6" ht="27" customHeight="1">
      <c r="A6" s="76" t="s">
        <v>24</v>
      </c>
      <c r="B6" s="77"/>
      <c r="C6" s="77"/>
      <c r="D6" s="77"/>
      <c r="E6" s="77"/>
    </row>
    <row r="7" spans="1:6" ht="38.1" customHeight="1">
      <c r="A7" s="5" t="s">
        <v>6</v>
      </c>
      <c r="B7" s="6"/>
      <c r="C7" s="6"/>
      <c r="D7" s="6"/>
      <c r="E7" s="6"/>
    </row>
    <row r="8" spans="1:6" ht="38.1" customHeight="1">
      <c r="A8" s="7" t="s">
        <v>7</v>
      </c>
      <c r="B8" s="7" t="s">
        <v>8</v>
      </c>
      <c r="C8" s="78" t="s">
        <v>9</v>
      </c>
      <c r="D8" s="78"/>
      <c r="E8" s="78"/>
    </row>
    <row r="9" spans="1:6" ht="57" customHeight="1">
      <c r="A9" s="9" t="s">
        <v>10</v>
      </c>
      <c r="B9" s="9">
        <v>15485</v>
      </c>
      <c r="C9" s="79" t="s">
        <v>23</v>
      </c>
      <c r="D9" s="70"/>
      <c r="E9" s="71"/>
    </row>
    <row r="10" spans="1:6" ht="33" customHeight="1">
      <c r="A10" s="11" t="s">
        <v>18</v>
      </c>
      <c r="B10" s="11">
        <v>27138</v>
      </c>
      <c r="C10" s="79" t="s">
        <v>19</v>
      </c>
      <c r="D10" s="80"/>
      <c r="E10" s="81"/>
    </row>
    <row r="11" spans="1:6" ht="38.1" customHeight="1">
      <c r="A11" s="8" t="s">
        <v>12</v>
      </c>
      <c r="B11" s="9">
        <v>9</v>
      </c>
      <c r="C11" s="69" t="s">
        <v>14</v>
      </c>
      <c r="D11" s="70"/>
      <c r="E11" s="71"/>
    </row>
    <row r="12" spans="1:6" ht="38.1" customHeight="1">
      <c r="A12" s="8" t="s">
        <v>15</v>
      </c>
      <c r="B12" s="10">
        <v>1725</v>
      </c>
      <c r="C12" s="69" t="s">
        <v>16</v>
      </c>
      <c r="D12" s="70"/>
      <c r="E12" s="71"/>
    </row>
    <row r="13" spans="1:6" ht="38.1" customHeight="1">
      <c r="A13" s="8" t="s">
        <v>5</v>
      </c>
      <c r="B13" s="9">
        <f>SUM(B9:B12)</f>
        <v>44357</v>
      </c>
      <c r="C13" s="72"/>
      <c r="D13" s="73"/>
      <c r="E13" s="74"/>
    </row>
  </sheetData>
  <mergeCells count="8">
    <mergeCell ref="C11:E11"/>
    <mergeCell ref="C13:E13"/>
    <mergeCell ref="A1:E1"/>
    <mergeCell ref="A6:E6"/>
    <mergeCell ref="C8:E8"/>
    <mergeCell ref="C9:E9"/>
    <mergeCell ref="C12:E12"/>
    <mergeCell ref="C10:E10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3" workbookViewId="0">
      <selection sqref="A1:E13"/>
    </sheetView>
  </sheetViews>
  <sheetFormatPr defaultRowHeight="38.1" customHeight="1"/>
  <cols>
    <col min="1" max="1" width="19.25" customWidth="1"/>
    <col min="2" max="2" width="16.25" customWidth="1"/>
    <col min="3" max="3" width="13.5" customWidth="1"/>
    <col min="4" max="4" width="15.75" customWidth="1"/>
    <col min="5" max="5" width="20.375" customWidth="1"/>
    <col min="6" max="6" width="17.75" customWidth="1"/>
  </cols>
  <sheetData>
    <row r="1" spans="1:6" ht="45" customHeight="1">
      <c r="A1" s="82" t="s">
        <v>21</v>
      </c>
      <c r="B1" s="75"/>
      <c r="C1" s="75"/>
      <c r="D1" s="75"/>
      <c r="E1" s="75"/>
    </row>
    <row r="2" spans="1:6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38.1" customHeight="1">
      <c r="A3" s="2" t="s">
        <v>13</v>
      </c>
      <c r="B3" s="2"/>
      <c r="C3" s="2"/>
      <c r="D3" s="2">
        <v>433111.25</v>
      </c>
      <c r="E3" s="2"/>
    </row>
    <row r="4" spans="1:6" ht="38.1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19</v>
      </c>
      <c r="F4" s="20"/>
    </row>
    <row r="5" spans="1:6" s="14" customFormat="1" ht="38.1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2</v>
      </c>
      <c r="F5" s="23"/>
    </row>
    <row r="6" spans="1:6" ht="38.1" customHeight="1">
      <c r="A6" s="2" t="s">
        <v>5</v>
      </c>
      <c r="B6" s="2">
        <f>B4+B5</f>
        <v>284702.38</v>
      </c>
      <c r="C6" s="2">
        <f>SUM(C4:C5)</f>
        <v>83771.149999999994</v>
      </c>
      <c r="D6" s="16">
        <f>SUM(D3:D5)</f>
        <v>634042.48</v>
      </c>
      <c r="E6" s="2"/>
    </row>
    <row r="7" spans="1:6" ht="27" customHeight="1">
      <c r="A7" s="83" t="s">
        <v>20</v>
      </c>
      <c r="B7" s="77"/>
      <c r="C7" s="77"/>
      <c r="D7" s="77"/>
      <c r="E7" s="84"/>
      <c r="F7" s="24"/>
    </row>
    <row r="8" spans="1:6" ht="38.1" customHeight="1">
      <c r="A8" s="17" t="s">
        <v>6</v>
      </c>
      <c r="B8" s="18"/>
      <c r="C8" s="18"/>
      <c r="D8" s="18"/>
      <c r="E8" s="19"/>
      <c r="F8" s="15"/>
    </row>
    <row r="9" spans="1:6" ht="38.1" customHeight="1">
      <c r="A9" s="12" t="s">
        <v>7</v>
      </c>
      <c r="B9" s="12" t="s">
        <v>8</v>
      </c>
      <c r="C9" s="78" t="s">
        <v>9</v>
      </c>
      <c r="D9" s="78"/>
      <c r="E9" s="78"/>
    </row>
    <row r="10" spans="1:6" ht="27" customHeight="1">
      <c r="A10" s="8" t="s">
        <v>11</v>
      </c>
      <c r="B10" s="13">
        <f>8000+11333</f>
        <v>19333</v>
      </c>
      <c r="C10" s="85" t="s">
        <v>31</v>
      </c>
      <c r="D10" s="86"/>
      <c r="E10" s="86"/>
    </row>
    <row r="11" spans="1:6" ht="51" customHeight="1">
      <c r="A11" s="8" t="s">
        <v>32</v>
      </c>
      <c r="B11" s="13">
        <f>5+2.38+39.59+34.18</f>
        <v>81.150000000000006</v>
      </c>
      <c r="C11" s="79" t="s">
        <v>33</v>
      </c>
      <c r="D11" s="70"/>
      <c r="E11" s="71"/>
    </row>
    <row r="12" spans="1:6" s="14" customFormat="1" ht="27" customHeight="1">
      <c r="A12" s="27" t="s">
        <v>26</v>
      </c>
      <c r="B12" s="22">
        <v>20000</v>
      </c>
      <c r="C12" s="79" t="s">
        <v>27</v>
      </c>
      <c r="D12" s="80"/>
      <c r="E12" s="81"/>
    </row>
    <row r="13" spans="1:6" ht="38.1" customHeight="1">
      <c r="A13" s="8" t="s">
        <v>5</v>
      </c>
      <c r="B13" s="25">
        <f>SUM(B10:B12)</f>
        <v>39414.15</v>
      </c>
      <c r="C13" s="72"/>
      <c r="D13" s="73"/>
      <c r="E13" s="74"/>
    </row>
  </sheetData>
  <mergeCells count="7">
    <mergeCell ref="C11:E11"/>
    <mergeCell ref="C12:E12"/>
    <mergeCell ref="C13:E13"/>
    <mergeCell ref="A1:E1"/>
    <mergeCell ref="A7:E7"/>
    <mergeCell ref="C9:E9"/>
    <mergeCell ref="C10:E10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4" sqref="F4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6" width="17.75" style="14" customWidth="1"/>
    <col min="7" max="16384" width="9" style="14"/>
  </cols>
  <sheetData>
    <row r="1" spans="1:6" ht="45" customHeight="1">
      <c r="A1" s="82" t="s">
        <v>25</v>
      </c>
      <c r="B1" s="75"/>
      <c r="C1" s="75"/>
      <c r="D1" s="75"/>
      <c r="E1" s="75"/>
    </row>
    <row r="2" spans="1:6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38.1" customHeight="1">
      <c r="A3" s="2" t="s">
        <v>13</v>
      </c>
      <c r="B3" s="2"/>
      <c r="C3" s="2"/>
      <c r="D3" s="2">
        <v>433111.25</v>
      </c>
      <c r="E3" s="2"/>
    </row>
    <row r="4" spans="1:6" ht="38.1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19</v>
      </c>
      <c r="F4" s="23"/>
    </row>
    <row r="5" spans="1:6" ht="38.1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2</v>
      </c>
      <c r="F5" s="23"/>
    </row>
    <row r="6" spans="1:6" ht="38.1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9</v>
      </c>
      <c r="F6" s="23"/>
    </row>
    <row r="7" spans="1:6" ht="38.1" customHeight="1">
      <c r="A7" s="2" t="s">
        <v>5</v>
      </c>
      <c r="B7" s="2">
        <f>SUM(B4:B6)</f>
        <v>309671.41000000003</v>
      </c>
      <c r="C7" s="26">
        <f>SUM(C4:C6)</f>
        <v>103803.65</v>
      </c>
      <c r="D7" s="16">
        <f>SUM(D3:D6)</f>
        <v>638979.01</v>
      </c>
      <c r="E7" s="26"/>
    </row>
    <row r="8" spans="1:6" ht="27" customHeight="1">
      <c r="A8" s="83" t="s">
        <v>36</v>
      </c>
      <c r="B8" s="77"/>
      <c r="C8" s="77"/>
      <c r="D8" s="77"/>
      <c r="E8" s="84"/>
      <c r="F8" s="24"/>
    </row>
    <row r="9" spans="1:6" ht="38.1" customHeight="1">
      <c r="A9" s="17" t="s">
        <v>6</v>
      </c>
      <c r="B9" s="18"/>
      <c r="C9" s="18"/>
      <c r="D9" s="18"/>
      <c r="E9" s="19"/>
      <c r="F9" s="15"/>
    </row>
    <row r="10" spans="1:6" ht="38.1" customHeight="1">
      <c r="A10" s="21" t="s">
        <v>7</v>
      </c>
      <c r="B10" s="21" t="s">
        <v>8</v>
      </c>
      <c r="C10" s="78" t="s">
        <v>9</v>
      </c>
      <c r="D10" s="78"/>
      <c r="E10" s="78"/>
    </row>
    <row r="11" spans="1:6" ht="40.5" customHeight="1">
      <c r="A11" s="28" t="s">
        <v>34</v>
      </c>
      <c r="B11" s="22">
        <f>19.5+4+4</f>
        <v>27.5</v>
      </c>
      <c r="C11" s="85" t="s">
        <v>35</v>
      </c>
      <c r="D11" s="86"/>
      <c r="E11" s="86"/>
    </row>
    <row r="12" spans="1:6" ht="27" customHeight="1">
      <c r="A12" s="8" t="s">
        <v>12</v>
      </c>
      <c r="B12" s="22">
        <v>5</v>
      </c>
      <c r="C12" s="79" t="s">
        <v>28</v>
      </c>
      <c r="D12" s="70"/>
      <c r="E12" s="71"/>
    </row>
    <row r="13" spans="1:6" ht="27" customHeight="1">
      <c r="A13" s="27" t="s">
        <v>29</v>
      </c>
      <c r="B13" s="22">
        <v>20000</v>
      </c>
      <c r="C13" s="79" t="s">
        <v>30</v>
      </c>
      <c r="D13" s="80"/>
      <c r="E13" s="81"/>
    </row>
    <row r="14" spans="1:6" ht="38.1" customHeight="1">
      <c r="A14" s="8" t="s">
        <v>5</v>
      </c>
      <c r="B14" s="25">
        <f>SUM(B11:B13)</f>
        <v>20032.5</v>
      </c>
      <c r="C14" s="72"/>
      <c r="D14" s="73"/>
      <c r="E14" s="74"/>
    </row>
  </sheetData>
  <mergeCells count="7">
    <mergeCell ref="C14:E14"/>
    <mergeCell ref="C13:E13"/>
    <mergeCell ref="A1:E1"/>
    <mergeCell ref="A8:E8"/>
    <mergeCell ref="C10:E10"/>
    <mergeCell ref="C11:E11"/>
    <mergeCell ref="C12:E12"/>
  </mergeCells>
  <phoneticPr fontId="29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8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5" ht="45" customHeight="1">
      <c r="A1" s="82" t="s">
        <v>37</v>
      </c>
      <c r="B1" s="75"/>
      <c r="C1" s="75"/>
      <c r="D1" s="75"/>
      <c r="E1" s="75"/>
    </row>
    <row r="2" spans="1:5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8.1" customHeight="1">
      <c r="A3" s="2" t="s">
        <v>13</v>
      </c>
      <c r="B3" s="2"/>
      <c r="C3" s="2"/>
      <c r="D3" s="2">
        <v>433111.25</v>
      </c>
      <c r="E3" s="2"/>
    </row>
    <row r="4" spans="1:5" ht="38.1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19</v>
      </c>
    </row>
    <row r="5" spans="1:5" ht="38.1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2</v>
      </c>
    </row>
    <row r="6" spans="1:5" ht="38.1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9</v>
      </c>
    </row>
    <row r="7" spans="1:5" ht="38.1" customHeight="1">
      <c r="A7" s="3">
        <v>43191</v>
      </c>
      <c r="B7" s="2">
        <v>44098.87</v>
      </c>
      <c r="C7" s="26">
        <v>32564.52</v>
      </c>
      <c r="D7" s="29">
        <v>11534.35</v>
      </c>
      <c r="E7" s="26">
        <v>14</v>
      </c>
    </row>
    <row r="8" spans="1:5" ht="38.1" customHeight="1">
      <c r="A8" s="2" t="s">
        <v>5</v>
      </c>
      <c r="B8" s="2">
        <f>SUM(B4:B7)</f>
        <v>353770.28</v>
      </c>
      <c r="C8" s="26">
        <f>SUM(C4:C7)</f>
        <v>136368.16999999998</v>
      </c>
      <c r="D8" s="30">
        <f>SUM(D3:D7)</f>
        <v>650513.36</v>
      </c>
      <c r="E8" s="26"/>
    </row>
    <row r="9" spans="1:5" ht="27" customHeight="1">
      <c r="A9" s="83" t="s">
        <v>49</v>
      </c>
      <c r="B9" s="77"/>
      <c r="C9" s="77"/>
      <c r="D9" s="77"/>
      <c r="E9" s="84"/>
    </row>
    <row r="10" spans="1:5" ht="38.1" customHeight="1">
      <c r="A10" s="17" t="s">
        <v>6</v>
      </c>
      <c r="B10" s="18"/>
      <c r="C10" s="18"/>
      <c r="D10" s="18"/>
      <c r="E10" s="19"/>
    </row>
    <row r="11" spans="1:5" ht="44.25" customHeight="1">
      <c r="A11" s="31" t="s">
        <v>7</v>
      </c>
      <c r="B11" s="31" t="s">
        <v>8</v>
      </c>
      <c r="C11" s="78" t="s">
        <v>9</v>
      </c>
      <c r="D11" s="78"/>
      <c r="E11" s="78"/>
    </row>
    <row r="12" spans="1:5" ht="44.25" customHeight="1">
      <c r="A12" s="28" t="s">
        <v>41</v>
      </c>
      <c r="B12" s="33">
        <v>8639</v>
      </c>
      <c r="C12" s="87" t="s">
        <v>42</v>
      </c>
      <c r="D12" s="88"/>
      <c r="E12" s="88"/>
    </row>
    <row r="13" spans="1:5" ht="44.25" customHeight="1">
      <c r="A13" s="28" t="s">
        <v>38</v>
      </c>
      <c r="B13" s="33">
        <v>196.82</v>
      </c>
      <c r="C13" s="87" t="s">
        <v>46</v>
      </c>
      <c r="D13" s="87"/>
      <c r="E13" s="87"/>
    </row>
    <row r="14" spans="1:5" ht="44.25" customHeight="1">
      <c r="A14" s="28" t="s">
        <v>43</v>
      </c>
      <c r="B14" s="33">
        <v>299.7</v>
      </c>
      <c r="C14" s="87" t="s">
        <v>44</v>
      </c>
      <c r="D14" s="87"/>
      <c r="E14" s="87"/>
    </row>
    <row r="15" spans="1:5" ht="44.25" customHeight="1">
      <c r="A15" s="28" t="s">
        <v>45</v>
      </c>
      <c r="B15" s="33">
        <v>3406</v>
      </c>
      <c r="C15" s="87" t="s">
        <v>47</v>
      </c>
      <c r="D15" s="87"/>
      <c r="E15" s="87"/>
    </row>
    <row r="16" spans="1:5" ht="44.25" customHeight="1">
      <c r="A16" s="28" t="s">
        <v>39</v>
      </c>
      <c r="B16" s="33">
        <v>23</v>
      </c>
      <c r="C16" s="79" t="s">
        <v>40</v>
      </c>
      <c r="D16" s="70"/>
      <c r="E16" s="71"/>
    </row>
    <row r="17" spans="1:5" ht="44.25" customHeight="1">
      <c r="A17" s="27" t="s">
        <v>48</v>
      </c>
      <c r="B17" s="33">
        <v>20000</v>
      </c>
      <c r="C17" s="87" t="s">
        <v>50</v>
      </c>
      <c r="D17" s="87"/>
      <c r="E17" s="87"/>
    </row>
    <row r="18" spans="1:5" ht="44.25" customHeight="1">
      <c r="A18" s="8" t="s">
        <v>5</v>
      </c>
      <c r="B18" s="32">
        <f>SUM(B12:B17)</f>
        <v>32564.52</v>
      </c>
      <c r="C18" s="86"/>
      <c r="D18" s="86"/>
      <c r="E18" s="86"/>
    </row>
  </sheetData>
  <mergeCells count="10">
    <mergeCell ref="C18:E18"/>
    <mergeCell ref="A1:E1"/>
    <mergeCell ref="A9:E9"/>
    <mergeCell ref="C11:E11"/>
    <mergeCell ref="C12:E12"/>
    <mergeCell ref="C17:E17"/>
    <mergeCell ref="C13:E13"/>
    <mergeCell ref="C16:E16"/>
    <mergeCell ref="C14:E14"/>
    <mergeCell ref="C15:E15"/>
  </mergeCells>
  <phoneticPr fontId="23" type="noConversion"/>
  <pageMargins left="0.69930555555555596" right="0.69930555555555596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9" sqref="A9:XFD9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5" ht="45" customHeight="1">
      <c r="A1" s="82" t="s">
        <v>51</v>
      </c>
      <c r="B1" s="75"/>
      <c r="C1" s="75"/>
      <c r="D1" s="75"/>
      <c r="E1" s="75"/>
    </row>
    <row r="2" spans="1:5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9.25" customHeight="1">
      <c r="A3" s="2" t="s">
        <v>13</v>
      </c>
      <c r="B3" s="2"/>
      <c r="C3" s="2"/>
      <c r="D3" s="2">
        <v>433111.25</v>
      </c>
      <c r="E3" s="2"/>
    </row>
    <row r="4" spans="1:5" ht="26.2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19</v>
      </c>
    </row>
    <row r="5" spans="1:5" ht="33.7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2</v>
      </c>
    </row>
    <row r="6" spans="1:5" ht="30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9</v>
      </c>
    </row>
    <row r="7" spans="1:5" ht="33.7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14</v>
      </c>
    </row>
    <row r="8" spans="1:5" ht="33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5" ht="29.25" customHeight="1">
      <c r="A9" s="2" t="s">
        <v>5</v>
      </c>
      <c r="B9" s="2">
        <f>SUM(B4:B8)</f>
        <v>384235.93000000005</v>
      </c>
      <c r="C9" s="26">
        <f>SUM(C4:C8)</f>
        <v>200798.09999999998</v>
      </c>
      <c r="D9" s="30">
        <f>SUM(D3:D8)</f>
        <v>616549.07999999996</v>
      </c>
      <c r="E9" s="26"/>
    </row>
    <row r="10" spans="1:5" ht="27" customHeight="1">
      <c r="A10" s="83" t="s">
        <v>60</v>
      </c>
      <c r="B10" s="77"/>
      <c r="C10" s="77"/>
      <c r="D10" s="77"/>
      <c r="E10" s="84"/>
    </row>
    <row r="11" spans="1:5" ht="38.1" customHeight="1">
      <c r="A11" s="17" t="s">
        <v>6</v>
      </c>
      <c r="B11" s="18"/>
      <c r="C11" s="18"/>
      <c r="D11" s="18"/>
      <c r="E11" s="19"/>
    </row>
    <row r="12" spans="1:5" ht="44.25" customHeight="1">
      <c r="A12" s="34" t="s">
        <v>7</v>
      </c>
      <c r="B12" s="34" t="s">
        <v>8</v>
      </c>
      <c r="C12" s="78" t="s">
        <v>9</v>
      </c>
      <c r="D12" s="78"/>
      <c r="E12" s="78"/>
    </row>
    <row r="13" spans="1:5" ht="30.75" customHeight="1">
      <c r="A13" s="28" t="s">
        <v>41</v>
      </c>
      <c r="B13" s="36">
        <v>3933</v>
      </c>
      <c r="C13" s="87" t="s">
        <v>52</v>
      </c>
      <c r="D13" s="88"/>
      <c r="E13" s="88"/>
    </row>
    <row r="14" spans="1:5" ht="45.75" customHeight="1">
      <c r="A14" s="28" t="s">
        <v>38</v>
      </c>
      <c r="B14" s="36">
        <v>60.93</v>
      </c>
      <c r="C14" s="87" t="s">
        <v>55</v>
      </c>
      <c r="D14" s="87"/>
      <c r="E14" s="87"/>
    </row>
    <row r="15" spans="1:5" ht="33.75" customHeight="1">
      <c r="A15" s="28" t="s">
        <v>45</v>
      </c>
      <c r="B15" s="36">
        <v>2849</v>
      </c>
      <c r="C15" s="87" t="s">
        <v>53</v>
      </c>
      <c r="D15" s="87"/>
      <c r="E15" s="87"/>
    </row>
    <row r="16" spans="1:5" ht="87.75" customHeight="1">
      <c r="A16" s="27" t="s">
        <v>48</v>
      </c>
      <c r="B16" s="36">
        <v>57587</v>
      </c>
      <c r="C16" s="87" t="s">
        <v>54</v>
      </c>
      <c r="D16" s="87"/>
      <c r="E16" s="87"/>
    </row>
    <row r="17" spans="1:5" ht="44.25" customHeight="1">
      <c r="A17" s="8" t="s">
        <v>5</v>
      </c>
      <c r="B17" s="35">
        <f>SUM(B13:B16)</f>
        <v>64429.93</v>
      </c>
      <c r="C17" s="86"/>
      <c r="D17" s="86"/>
      <c r="E17" s="86"/>
    </row>
    <row r="18" spans="1:5" ht="38.1" customHeight="1">
      <c r="A18" s="40" t="s">
        <v>56</v>
      </c>
      <c r="B18" s="41" t="s">
        <v>59</v>
      </c>
      <c r="C18" s="41" t="s">
        <v>57</v>
      </c>
      <c r="D18" s="41"/>
      <c r="E18" s="42" t="s">
        <v>58</v>
      </c>
    </row>
  </sheetData>
  <mergeCells count="8">
    <mergeCell ref="C15:E15"/>
    <mergeCell ref="C16:E16"/>
    <mergeCell ref="C17:E17"/>
    <mergeCell ref="A1:E1"/>
    <mergeCell ref="A10:E10"/>
    <mergeCell ref="C12:E12"/>
    <mergeCell ref="C13:E13"/>
    <mergeCell ref="C14:E14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topLeftCell="A7" workbookViewId="0">
      <selection activeCell="F14" sqref="F14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6" ht="45" customHeight="1">
      <c r="A1" s="82" t="s">
        <v>63</v>
      </c>
      <c r="B1" s="75"/>
      <c r="C1" s="75"/>
      <c r="D1" s="75"/>
      <c r="E1" s="75"/>
    </row>
    <row r="2" spans="1:6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29.25" customHeight="1">
      <c r="A3" s="2" t="s">
        <v>13</v>
      </c>
      <c r="B3" s="2"/>
      <c r="C3" s="2"/>
      <c r="D3" s="2">
        <v>433111.25</v>
      </c>
      <c r="E3" s="2"/>
    </row>
    <row r="4" spans="1:6" ht="26.2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6" ht="33.7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6" ht="30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6" ht="33.7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6" ht="33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6" ht="33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6" ht="29.25" customHeight="1">
      <c r="A10" s="2" t="s">
        <v>5</v>
      </c>
      <c r="B10" s="2">
        <f>SUM(B4:B9)</f>
        <v>415737.42000000004</v>
      </c>
      <c r="C10" s="26">
        <f>SUM(C4:C9)</f>
        <v>205907.09999999998</v>
      </c>
      <c r="D10" s="30">
        <f>SUM(D3:D9)</f>
        <v>642941.56999999995</v>
      </c>
      <c r="E10" s="26"/>
    </row>
    <row r="11" spans="1:6" ht="27" customHeight="1">
      <c r="A11" s="83" t="s">
        <v>68</v>
      </c>
      <c r="B11" s="77"/>
      <c r="C11" s="77"/>
      <c r="D11" s="77"/>
      <c r="E11" s="84"/>
    </row>
    <row r="12" spans="1:6" ht="38.1" customHeight="1">
      <c r="A12" s="17" t="s">
        <v>6</v>
      </c>
      <c r="B12" s="18"/>
      <c r="C12" s="18"/>
      <c r="D12" s="18"/>
      <c r="E12" s="19"/>
    </row>
    <row r="13" spans="1:6" ht="44.25" customHeight="1">
      <c r="A13" s="43" t="s">
        <v>7</v>
      </c>
      <c r="B13" s="43" t="s">
        <v>8</v>
      </c>
      <c r="C13" s="78" t="s">
        <v>9</v>
      </c>
      <c r="D13" s="78"/>
      <c r="E13" s="78"/>
    </row>
    <row r="14" spans="1:6" ht="30.75" customHeight="1">
      <c r="A14" s="28" t="s">
        <v>41</v>
      </c>
      <c r="B14" s="45">
        <v>4000</v>
      </c>
      <c r="C14" s="87" t="s">
        <v>73</v>
      </c>
      <c r="D14" s="88"/>
      <c r="E14" s="88"/>
    </row>
    <row r="15" spans="1:6" ht="45.75" customHeight="1">
      <c r="A15" s="28" t="s">
        <v>38</v>
      </c>
      <c r="B15" s="45">
        <v>9</v>
      </c>
      <c r="C15" s="87" t="s">
        <v>62</v>
      </c>
      <c r="D15" s="87"/>
      <c r="E15" s="87"/>
      <c r="F15" s="14" t="s">
        <v>61</v>
      </c>
    </row>
    <row r="16" spans="1:6" ht="49.5" customHeight="1">
      <c r="A16" s="27" t="s">
        <v>67</v>
      </c>
      <c r="B16" s="45">
        <v>1000</v>
      </c>
      <c r="C16" s="87" t="s">
        <v>66</v>
      </c>
      <c r="D16" s="87"/>
      <c r="E16" s="87"/>
    </row>
    <row r="17" spans="1:5" ht="49.5" customHeight="1">
      <c r="A17" s="27" t="s">
        <v>64</v>
      </c>
      <c r="B17" s="46">
        <v>100</v>
      </c>
      <c r="C17" s="87" t="s">
        <v>65</v>
      </c>
      <c r="D17" s="87"/>
      <c r="E17" s="87"/>
    </row>
    <row r="18" spans="1:5" ht="44.25" customHeight="1">
      <c r="A18" s="8" t="s">
        <v>5</v>
      </c>
      <c r="B18" s="44">
        <f>SUM(B14:B17)</f>
        <v>5109</v>
      </c>
      <c r="C18" s="86"/>
      <c r="D18" s="86"/>
      <c r="E18" s="86"/>
    </row>
    <row r="19" spans="1:5" ht="38.1" customHeight="1">
      <c r="A19" s="40" t="s">
        <v>56</v>
      </c>
      <c r="B19" s="41" t="s">
        <v>59</v>
      </c>
      <c r="C19" s="41" t="s">
        <v>57</v>
      </c>
      <c r="D19" s="41"/>
      <c r="E19" s="42" t="s">
        <v>58</v>
      </c>
    </row>
  </sheetData>
  <mergeCells count="8">
    <mergeCell ref="C16:E16"/>
    <mergeCell ref="C18:E18"/>
    <mergeCell ref="A1:E1"/>
    <mergeCell ref="A11:E11"/>
    <mergeCell ref="C13:E13"/>
    <mergeCell ref="C14:E14"/>
    <mergeCell ref="C15:E15"/>
    <mergeCell ref="C17:E17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2" sqref="A12:E12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6" ht="45" customHeight="1">
      <c r="A1" s="82" t="s">
        <v>69</v>
      </c>
      <c r="B1" s="75"/>
      <c r="C1" s="75"/>
      <c r="D1" s="75"/>
      <c r="E1" s="75"/>
    </row>
    <row r="2" spans="1:6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29.25" customHeight="1">
      <c r="A3" s="2" t="s">
        <v>13</v>
      </c>
      <c r="B3" s="2"/>
      <c r="C3" s="2"/>
      <c r="D3" s="2">
        <v>433111.25</v>
      </c>
      <c r="E3" s="2"/>
    </row>
    <row r="4" spans="1:6" ht="26.2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6" ht="33.7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6" ht="30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6" ht="33.7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6" ht="33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6" ht="33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6" ht="33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6" ht="29.25" customHeight="1">
      <c r="A11" s="2" t="s">
        <v>5</v>
      </c>
      <c r="B11" s="2">
        <f>SUM(B4:B10)</f>
        <v>426084.08</v>
      </c>
      <c r="C11" s="26">
        <f>SUM(C4:C10)</f>
        <v>213389.08</v>
      </c>
      <c r="D11" s="30">
        <f>SUM(D3:D10)</f>
        <v>645806.25</v>
      </c>
      <c r="E11" s="26"/>
    </row>
    <row r="12" spans="1:6" ht="27" customHeight="1">
      <c r="A12" s="83" t="s">
        <v>75</v>
      </c>
      <c r="B12" s="76"/>
      <c r="C12" s="76"/>
      <c r="D12" s="76"/>
      <c r="E12" s="89"/>
    </row>
    <row r="13" spans="1:6" ht="33" customHeight="1">
      <c r="A13" s="17" t="s">
        <v>6</v>
      </c>
      <c r="B13" s="18"/>
      <c r="C13" s="18"/>
      <c r="D13" s="18"/>
      <c r="E13" s="19"/>
    </row>
    <row r="14" spans="1:6" ht="44.25" customHeight="1">
      <c r="A14" s="47" t="s">
        <v>7</v>
      </c>
      <c r="B14" s="47" t="s">
        <v>8</v>
      </c>
      <c r="C14" s="78" t="s">
        <v>9</v>
      </c>
      <c r="D14" s="78"/>
      <c r="E14" s="78"/>
    </row>
    <row r="15" spans="1:6" ht="30.75" customHeight="1">
      <c r="A15" s="28" t="s">
        <v>41</v>
      </c>
      <c r="B15" s="49">
        <v>3733</v>
      </c>
      <c r="C15" s="87" t="s">
        <v>70</v>
      </c>
      <c r="D15" s="88"/>
      <c r="E15" s="88"/>
    </row>
    <row r="16" spans="1:6" ht="45.75" customHeight="1">
      <c r="A16" s="28" t="s">
        <v>38</v>
      </c>
      <c r="B16" s="49">
        <v>38.979999999999997</v>
      </c>
      <c r="C16" s="87" t="s">
        <v>71</v>
      </c>
      <c r="D16" s="87"/>
      <c r="E16" s="87"/>
      <c r="F16" s="14" t="s">
        <v>61</v>
      </c>
    </row>
    <row r="17" spans="1:5" ht="49.5" customHeight="1">
      <c r="A17" s="27" t="s">
        <v>67</v>
      </c>
      <c r="B17" s="49">
        <v>1700</v>
      </c>
      <c r="C17" s="87" t="s">
        <v>74</v>
      </c>
      <c r="D17" s="87"/>
      <c r="E17" s="87"/>
    </row>
    <row r="18" spans="1:5" ht="61.5" customHeight="1">
      <c r="A18" s="27" t="s">
        <v>64</v>
      </c>
      <c r="B18" s="49">
        <v>2010</v>
      </c>
      <c r="C18" s="87" t="s">
        <v>72</v>
      </c>
      <c r="D18" s="87"/>
      <c r="E18" s="87"/>
    </row>
    <row r="19" spans="1:5" ht="33" customHeight="1">
      <c r="A19" s="8" t="s">
        <v>5</v>
      </c>
      <c r="B19" s="48">
        <f>SUM(B15:B18)</f>
        <v>7481.98</v>
      </c>
      <c r="C19" s="86"/>
      <c r="D19" s="86"/>
      <c r="E19" s="86"/>
    </row>
    <row r="20" spans="1:5" ht="38.1" customHeight="1">
      <c r="A20" s="40" t="s">
        <v>56</v>
      </c>
      <c r="B20" s="41" t="s">
        <v>59</v>
      </c>
      <c r="C20" s="41" t="s">
        <v>57</v>
      </c>
      <c r="D20" s="41"/>
      <c r="E20" s="42" t="s">
        <v>58</v>
      </c>
    </row>
  </sheetData>
  <mergeCells count="8">
    <mergeCell ref="C18:E18"/>
    <mergeCell ref="C19:E19"/>
    <mergeCell ref="A1:E1"/>
    <mergeCell ref="A12:E12"/>
    <mergeCell ref="C14:E14"/>
    <mergeCell ref="C15:E15"/>
    <mergeCell ref="C16:E16"/>
    <mergeCell ref="C17:E17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12" sqref="A12:XFD12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5" ht="45" customHeight="1">
      <c r="A1" s="82" t="s">
        <v>76</v>
      </c>
      <c r="B1" s="75"/>
      <c r="C1" s="75"/>
      <c r="D1" s="75"/>
      <c r="E1" s="75"/>
    </row>
    <row r="2" spans="1:5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9.25" customHeight="1">
      <c r="A3" s="2" t="s">
        <v>13</v>
      </c>
      <c r="B3" s="2"/>
      <c r="C3" s="2"/>
      <c r="D3" s="2">
        <v>433111.25</v>
      </c>
      <c r="E3" s="2"/>
    </row>
    <row r="4" spans="1:5" ht="26.2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5" ht="33.7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5" ht="30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5" ht="33.7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5" ht="33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5" ht="33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5" ht="33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5" ht="33" customHeight="1">
      <c r="A11" s="3">
        <v>43313</v>
      </c>
      <c r="B11" s="53">
        <v>21150.66</v>
      </c>
      <c r="C11" s="54">
        <v>38997.040000000001</v>
      </c>
      <c r="D11" s="53">
        <v>-17846.38</v>
      </c>
      <c r="E11" s="54">
        <v>7</v>
      </c>
    </row>
    <row r="12" spans="1:5" ht="29.25" customHeight="1">
      <c r="A12" s="2" t="s">
        <v>5</v>
      </c>
      <c r="B12" s="2">
        <f>SUM(B4:B11)</f>
        <v>447234.74</v>
      </c>
      <c r="C12" s="26">
        <f>SUM(C4:C11)</f>
        <v>252386.12</v>
      </c>
      <c r="D12" s="30">
        <f>SUM(D3:D11)</f>
        <v>627959.87</v>
      </c>
      <c r="E12" s="26"/>
    </row>
    <row r="13" spans="1:5" ht="27" customHeight="1">
      <c r="A13" s="83" t="s">
        <v>82</v>
      </c>
      <c r="B13" s="76"/>
      <c r="C13" s="76"/>
      <c r="D13" s="76"/>
      <c r="E13" s="89"/>
    </row>
    <row r="14" spans="1:5" ht="33" customHeight="1">
      <c r="A14" s="17" t="s">
        <v>6</v>
      </c>
      <c r="B14" s="18"/>
      <c r="C14" s="18"/>
      <c r="D14" s="18"/>
      <c r="E14" s="19"/>
    </row>
    <row r="15" spans="1:5" ht="44.25" customHeight="1">
      <c r="A15" s="50" t="s">
        <v>7</v>
      </c>
      <c r="B15" s="50" t="s">
        <v>8</v>
      </c>
      <c r="C15" s="78" t="s">
        <v>9</v>
      </c>
      <c r="D15" s="78"/>
      <c r="E15" s="78"/>
    </row>
    <row r="16" spans="1:5" ht="27" customHeight="1">
      <c r="A16" s="28" t="s">
        <v>41</v>
      </c>
      <c r="B16" s="52">
        <v>3867</v>
      </c>
      <c r="C16" s="87" t="s">
        <v>78</v>
      </c>
      <c r="D16" s="88"/>
      <c r="E16" s="88"/>
    </row>
    <row r="17" spans="1:6" ht="45.75" customHeight="1">
      <c r="A17" s="28" t="s">
        <v>38</v>
      </c>
      <c r="B17" s="52">
        <v>219.38</v>
      </c>
      <c r="C17" s="87" t="s">
        <v>81</v>
      </c>
      <c r="D17" s="87"/>
      <c r="E17" s="87"/>
      <c r="F17" s="14" t="s">
        <v>61</v>
      </c>
    </row>
    <row r="18" spans="1:6" ht="33" customHeight="1">
      <c r="A18" s="28" t="s">
        <v>79</v>
      </c>
      <c r="B18" s="55">
        <v>160</v>
      </c>
      <c r="C18" s="87" t="s">
        <v>80</v>
      </c>
      <c r="D18" s="87"/>
      <c r="E18" s="87"/>
    </row>
    <row r="19" spans="1:6" ht="49.5" customHeight="1">
      <c r="A19" s="27" t="s">
        <v>67</v>
      </c>
      <c r="B19" s="52">
        <v>34750.660000000003</v>
      </c>
      <c r="C19" s="87" t="s">
        <v>77</v>
      </c>
      <c r="D19" s="87"/>
      <c r="E19" s="87"/>
    </row>
    <row r="20" spans="1:6" ht="26.25" customHeight="1">
      <c r="A20" s="8" t="s">
        <v>5</v>
      </c>
      <c r="B20" s="51">
        <f>SUM(B16:B19)</f>
        <v>38997.040000000001</v>
      </c>
      <c r="C20" s="86"/>
      <c r="D20" s="86"/>
      <c r="E20" s="86"/>
    </row>
    <row r="21" spans="1:6" ht="38.1" customHeight="1">
      <c r="A21" s="40" t="s">
        <v>56</v>
      </c>
      <c r="B21" s="41" t="s">
        <v>59</v>
      </c>
      <c r="C21" s="41" t="s">
        <v>57</v>
      </c>
      <c r="D21" s="41"/>
      <c r="E21" s="42" t="s">
        <v>58</v>
      </c>
    </row>
  </sheetData>
  <mergeCells count="8">
    <mergeCell ref="C20:E20"/>
    <mergeCell ref="A1:E1"/>
    <mergeCell ref="A13:E13"/>
    <mergeCell ref="C15:E15"/>
    <mergeCell ref="C16:E16"/>
    <mergeCell ref="C17:E17"/>
    <mergeCell ref="C19:E19"/>
    <mergeCell ref="C18:E18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topLeftCell="A4" workbookViewId="0">
      <selection activeCell="B12" sqref="B12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5" ht="40.5" customHeight="1">
      <c r="A1" s="82" t="s">
        <v>83</v>
      </c>
      <c r="B1" s="75"/>
      <c r="C1" s="75"/>
      <c r="D1" s="75"/>
      <c r="E1" s="75"/>
    </row>
    <row r="2" spans="1:5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9.25" customHeight="1">
      <c r="A3" s="2" t="s">
        <v>13</v>
      </c>
      <c r="B3" s="2"/>
      <c r="C3" s="2"/>
      <c r="D3" s="2">
        <v>433111.25</v>
      </c>
      <c r="E3" s="2"/>
    </row>
    <row r="4" spans="1:5" ht="26.2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5" ht="33.7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5" ht="30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5" ht="33.7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5" ht="33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5" ht="33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5" ht="33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5" ht="33" customHeight="1">
      <c r="A11" s="3">
        <v>43313</v>
      </c>
      <c r="B11" s="53">
        <v>21150.66</v>
      </c>
      <c r="C11" s="54">
        <v>38997.040000000001</v>
      </c>
      <c r="D11" s="53">
        <v>-17846.38</v>
      </c>
      <c r="E11" s="54">
        <v>7</v>
      </c>
    </row>
    <row r="12" spans="1:5" ht="33" customHeight="1">
      <c r="A12" s="37">
        <v>43344</v>
      </c>
      <c r="B12" s="58">
        <v>30802.77</v>
      </c>
      <c r="C12" s="59">
        <v>45348.12</v>
      </c>
      <c r="D12" s="58">
        <v>-14545.35</v>
      </c>
      <c r="E12" s="59">
        <v>5</v>
      </c>
    </row>
    <row r="13" spans="1:5" ht="29.25" customHeight="1">
      <c r="A13" s="2" t="s">
        <v>5</v>
      </c>
      <c r="B13" s="2">
        <f>SUM(B4:B12)</f>
        <v>478037.51</v>
      </c>
      <c r="C13" s="26">
        <f>SUM(C4:C12)</f>
        <v>297734.24</v>
      </c>
      <c r="D13" s="30">
        <f>SUM(D3:D12)</f>
        <v>613414.52</v>
      </c>
      <c r="E13" s="26"/>
    </row>
    <row r="14" spans="1:5" ht="27" customHeight="1">
      <c r="A14" s="83" t="s">
        <v>88</v>
      </c>
      <c r="B14" s="76"/>
      <c r="C14" s="76"/>
      <c r="D14" s="76"/>
      <c r="E14" s="89"/>
    </row>
    <row r="15" spans="1:5" ht="27" customHeight="1">
      <c r="A15" s="17" t="s">
        <v>6</v>
      </c>
      <c r="B15" s="18"/>
      <c r="C15" s="18"/>
      <c r="D15" s="18"/>
      <c r="E15" s="19"/>
    </row>
    <row r="16" spans="1:5" ht="24" customHeight="1">
      <c r="A16" s="56" t="s">
        <v>7</v>
      </c>
      <c r="B16" s="56" t="s">
        <v>8</v>
      </c>
      <c r="C16" s="78" t="s">
        <v>9</v>
      </c>
      <c r="D16" s="78"/>
      <c r="E16" s="78"/>
    </row>
    <row r="17" spans="1:6" ht="27" customHeight="1">
      <c r="A17" s="28" t="s">
        <v>41</v>
      </c>
      <c r="B17" s="57">
        <v>4000</v>
      </c>
      <c r="C17" s="87" t="s">
        <v>84</v>
      </c>
      <c r="D17" s="88"/>
      <c r="E17" s="88"/>
    </row>
    <row r="18" spans="1:6" ht="45.75" customHeight="1">
      <c r="A18" s="28" t="s">
        <v>38</v>
      </c>
      <c r="B18" s="57">
        <v>23.12</v>
      </c>
      <c r="C18" s="87" t="s">
        <v>85</v>
      </c>
      <c r="D18" s="87"/>
      <c r="E18" s="87"/>
      <c r="F18" s="14" t="s">
        <v>61</v>
      </c>
    </row>
    <row r="19" spans="1:6" ht="45.75" customHeight="1">
      <c r="A19" s="28" t="s">
        <v>79</v>
      </c>
      <c r="B19" s="57">
        <v>325</v>
      </c>
      <c r="C19" s="87" t="s">
        <v>86</v>
      </c>
      <c r="D19" s="87"/>
      <c r="E19" s="87"/>
    </row>
    <row r="20" spans="1:6" ht="42.75" customHeight="1">
      <c r="A20" s="27" t="s">
        <v>67</v>
      </c>
      <c r="B20" s="57">
        <v>41000</v>
      </c>
      <c r="C20" s="87" t="s">
        <v>87</v>
      </c>
      <c r="D20" s="87"/>
      <c r="E20" s="87"/>
    </row>
    <row r="21" spans="1:6" ht="26.25" customHeight="1">
      <c r="A21" s="8" t="s">
        <v>5</v>
      </c>
      <c r="B21" s="60">
        <f>SUM(B17:B20)</f>
        <v>45348.12</v>
      </c>
      <c r="C21" s="86"/>
      <c r="D21" s="86"/>
      <c r="E21" s="86"/>
    </row>
    <row r="22" spans="1:6" ht="24" customHeight="1">
      <c r="A22" s="40" t="s">
        <v>56</v>
      </c>
      <c r="B22" s="41" t="s">
        <v>59</v>
      </c>
      <c r="C22" s="41" t="s">
        <v>57</v>
      </c>
      <c r="D22" s="41"/>
      <c r="E22" s="42" t="s">
        <v>58</v>
      </c>
    </row>
  </sheetData>
  <mergeCells count="8">
    <mergeCell ref="C20:E20"/>
    <mergeCell ref="C21:E21"/>
    <mergeCell ref="A1:E1"/>
    <mergeCell ref="A14:E14"/>
    <mergeCell ref="C16:E16"/>
    <mergeCell ref="C17:E17"/>
    <mergeCell ref="C18:E18"/>
    <mergeCell ref="C19:E19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14" sqref="D14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6" ht="40.5" customHeight="1">
      <c r="A1" s="82" t="s">
        <v>89</v>
      </c>
      <c r="B1" s="75"/>
      <c r="C1" s="75"/>
      <c r="D1" s="75"/>
      <c r="E1" s="75"/>
    </row>
    <row r="2" spans="1:6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26.25" customHeight="1">
      <c r="A3" s="2" t="s">
        <v>13</v>
      </c>
      <c r="B3" s="2"/>
      <c r="C3" s="2"/>
      <c r="D3" s="2">
        <v>433111.25</v>
      </c>
      <c r="E3" s="2"/>
    </row>
    <row r="4" spans="1:6" ht="19.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6" ht="24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6" ht="25.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6" ht="25.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6" ht="26.25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6" ht="27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6" ht="29.25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6" ht="30" customHeight="1">
      <c r="A11" s="3">
        <v>43313</v>
      </c>
      <c r="B11" s="53">
        <v>21150.66</v>
      </c>
      <c r="C11" s="54">
        <v>38997.040000000001</v>
      </c>
      <c r="D11" s="53">
        <v>-17846.38</v>
      </c>
      <c r="E11" s="54">
        <v>7</v>
      </c>
    </row>
    <row r="12" spans="1:6" ht="27.75" customHeight="1">
      <c r="A12" s="37">
        <v>43344</v>
      </c>
      <c r="B12" s="53">
        <v>30802.77</v>
      </c>
      <c r="C12" s="54">
        <v>45348.12</v>
      </c>
      <c r="D12" s="53">
        <v>-14545.35</v>
      </c>
      <c r="E12" s="54">
        <v>5</v>
      </c>
    </row>
    <row r="13" spans="1:6" ht="27.75" customHeight="1">
      <c r="A13" s="3">
        <v>43374</v>
      </c>
      <c r="B13" s="58">
        <v>14520</v>
      </c>
      <c r="C13" s="59">
        <v>9427.7099999999991</v>
      </c>
      <c r="D13" s="58">
        <v>5092.29</v>
      </c>
      <c r="E13" s="59">
        <v>5</v>
      </c>
      <c r="F13" s="24"/>
    </row>
    <row r="14" spans="1:6" ht="29.25" customHeight="1">
      <c r="A14" s="2" t="s">
        <v>5</v>
      </c>
      <c r="B14" s="2">
        <f>SUM(B4:B13)</f>
        <v>492557.51</v>
      </c>
      <c r="C14" s="26">
        <f>SUM(C4:C13)</f>
        <v>307161.95</v>
      </c>
      <c r="D14" s="30">
        <f>SUM(D3:D13)</f>
        <v>618506.81000000006</v>
      </c>
      <c r="E14" s="26"/>
    </row>
    <row r="15" spans="1:6" ht="27" customHeight="1">
      <c r="A15" s="83" t="s">
        <v>97</v>
      </c>
      <c r="B15" s="76"/>
      <c r="C15" s="76"/>
      <c r="D15" s="76"/>
      <c r="E15" s="89"/>
    </row>
    <row r="16" spans="1:6" ht="27" customHeight="1">
      <c r="A16" s="17" t="s">
        <v>6</v>
      </c>
      <c r="B16" s="18"/>
      <c r="C16" s="18"/>
      <c r="D16" s="18"/>
      <c r="E16" s="19"/>
    </row>
    <row r="17" spans="1:6" ht="24" customHeight="1">
      <c r="A17" s="61" t="s">
        <v>7</v>
      </c>
      <c r="B17" s="61" t="s">
        <v>8</v>
      </c>
      <c r="C17" s="78" t="s">
        <v>9</v>
      </c>
      <c r="D17" s="78"/>
      <c r="E17" s="78"/>
    </row>
    <row r="18" spans="1:6" ht="22.5" customHeight="1">
      <c r="A18" s="28" t="s">
        <v>41</v>
      </c>
      <c r="B18" s="62">
        <v>4000</v>
      </c>
      <c r="C18" s="87" t="s">
        <v>90</v>
      </c>
      <c r="D18" s="88"/>
      <c r="E18" s="88"/>
    </row>
    <row r="19" spans="1:6" ht="45.75" customHeight="1">
      <c r="A19" s="28" t="s">
        <v>38</v>
      </c>
      <c r="B19" s="62">
        <v>32.71</v>
      </c>
      <c r="C19" s="87" t="s">
        <v>96</v>
      </c>
      <c r="D19" s="87"/>
      <c r="E19" s="87"/>
      <c r="F19" s="14" t="s">
        <v>61</v>
      </c>
    </row>
    <row r="20" spans="1:6" ht="34.5" customHeight="1">
      <c r="A20" s="28" t="s">
        <v>79</v>
      </c>
      <c r="B20" s="62">
        <v>4045</v>
      </c>
      <c r="C20" s="87" t="s">
        <v>92</v>
      </c>
      <c r="D20" s="87"/>
      <c r="E20" s="87"/>
    </row>
    <row r="21" spans="1:6" ht="27" customHeight="1">
      <c r="A21" s="27" t="s">
        <v>67</v>
      </c>
      <c r="B21" s="62">
        <v>1000</v>
      </c>
      <c r="C21" s="87" t="s">
        <v>91</v>
      </c>
      <c r="D21" s="87"/>
      <c r="E21" s="87"/>
    </row>
    <row r="22" spans="1:6" ht="24" customHeight="1">
      <c r="A22" s="27" t="s">
        <v>43</v>
      </c>
      <c r="B22" s="62">
        <v>300</v>
      </c>
      <c r="C22" s="87" t="s">
        <v>93</v>
      </c>
      <c r="D22" s="87"/>
      <c r="E22" s="87"/>
    </row>
    <row r="23" spans="1:6" ht="28.5" customHeight="1">
      <c r="A23" s="27" t="s">
        <v>94</v>
      </c>
      <c r="B23" s="62">
        <v>50</v>
      </c>
      <c r="C23" s="87" t="s">
        <v>95</v>
      </c>
      <c r="D23" s="87"/>
      <c r="E23" s="87"/>
    </row>
    <row r="24" spans="1:6" ht="26.25" customHeight="1">
      <c r="A24" s="8" t="s">
        <v>5</v>
      </c>
      <c r="B24" s="60">
        <f>SUM(B18:B23)</f>
        <v>9427.7099999999991</v>
      </c>
      <c r="C24" s="86"/>
      <c r="D24" s="86"/>
      <c r="E24" s="86"/>
    </row>
    <row r="25" spans="1:6" ht="24" customHeight="1">
      <c r="A25" s="40" t="s">
        <v>56</v>
      </c>
      <c r="B25" s="41" t="s">
        <v>59</v>
      </c>
      <c r="C25" s="41" t="s">
        <v>57</v>
      </c>
      <c r="D25" s="41"/>
      <c r="E25" s="42" t="s">
        <v>58</v>
      </c>
    </row>
  </sheetData>
  <mergeCells count="10">
    <mergeCell ref="C21:E21"/>
    <mergeCell ref="C24:E24"/>
    <mergeCell ref="C22:E22"/>
    <mergeCell ref="C23:E23"/>
    <mergeCell ref="A1:E1"/>
    <mergeCell ref="A15:E15"/>
    <mergeCell ref="C17:E17"/>
    <mergeCell ref="C18:E18"/>
    <mergeCell ref="C19:E19"/>
    <mergeCell ref="C20:E20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topLeftCell="A13" workbookViewId="0">
      <selection activeCell="D11" sqref="D11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6" ht="40.5" customHeight="1">
      <c r="A1" s="82" t="s">
        <v>98</v>
      </c>
      <c r="B1" s="75"/>
      <c r="C1" s="75"/>
      <c r="D1" s="75"/>
      <c r="E1" s="75"/>
    </row>
    <row r="2" spans="1:6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26.25" customHeight="1">
      <c r="A3" s="2" t="s">
        <v>13</v>
      </c>
      <c r="B3" s="2"/>
      <c r="C3" s="2"/>
      <c r="D3" s="2">
        <v>433111.25</v>
      </c>
      <c r="E3" s="2"/>
    </row>
    <row r="4" spans="1:6" ht="19.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6" ht="24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6" ht="25.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6" ht="25.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6" ht="26.25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6" ht="27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6" ht="29.25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6" ht="30" customHeight="1">
      <c r="A11" s="3">
        <v>43313</v>
      </c>
      <c r="B11" s="53">
        <v>21150.66</v>
      </c>
      <c r="C11" s="54">
        <v>38997.040000000001</v>
      </c>
      <c r="D11" s="53">
        <v>-17846.38</v>
      </c>
      <c r="E11" s="54">
        <v>7</v>
      </c>
    </row>
    <row r="12" spans="1:6" ht="27.75" customHeight="1">
      <c r="A12" s="37">
        <v>43344</v>
      </c>
      <c r="B12" s="53">
        <v>30802.77</v>
      </c>
      <c r="C12" s="54">
        <v>45348.12</v>
      </c>
      <c r="D12" s="53">
        <v>-14545.35</v>
      </c>
      <c r="E12" s="54">
        <v>5</v>
      </c>
    </row>
    <row r="13" spans="1:6" ht="27.75" customHeight="1">
      <c r="A13" s="3">
        <v>43374</v>
      </c>
      <c r="B13" s="53">
        <v>14520</v>
      </c>
      <c r="C13" s="54">
        <v>9427.7099999999991</v>
      </c>
      <c r="D13" s="53">
        <v>5092.29</v>
      </c>
      <c r="E13" s="54">
        <v>5</v>
      </c>
      <c r="F13" s="24"/>
    </row>
    <row r="14" spans="1:6" ht="27.75" customHeight="1">
      <c r="A14" s="37">
        <v>43405</v>
      </c>
      <c r="B14" s="58">
        <v>21411.42</v>
      </c>
      <c r="C14" s="59">
        <v>45352.77</v>
      </c>
      <c r="D14" s="58">
        <v>-23941.35</v>
      </c>
      <c r="E14" s="59">
        <v>4</v>
      </c>
      <c r="F14" s="24"/>
    </row>
    <row r="15" spans="1:6" ht="29.25" customHeight="1">
      <c r="A15" s="2" t="s">
        <v>5</v>
      </c>
      <c r="B15" s="2">
        <f>SUM(B4:B14)</f>
        <v>513968.93</v>
      </c>
      <c r="C15" s="26">
        <f>SUM(C4:C14)</f>
        <v>352514.72000000003</v>
      </c>
      <c r="D15" s="30">
        <f>SUM(D3:D14)</f>
        <v>594565.46000000008</v>
      </c>
      <c r="E15" s="26"/>
    </row>
    <row r="16" spans="1:6" ht="27" customHeight="1">
      <c r="A16" s="83" t="s">
        <v>103</v>
      </c>
      <c r="B16" s="76"/>
      <c r="C16" s="76"/>
      <c r="D16" s="76"/>
      <c r="E16" s="89"/>
    </row>
    <row r="17" spans="1:6" ht="27" customHeight="1">
      <c r="A17" s="17" t="s">
        <v>6</v>
      </c>
      <c r="B17" s="18"/>
      <c r="C17" s="18"/>
      <c r="D17" s="18"/>
      <c r="E17" s="19"/>
    </row>
    <row r="18" spans="1:6" ht="24" customHeight="1">
      <c r="A18" s="63" t="s">
        <v>7</v>
      </c>
      <c r="B18" s="63" t="s">
        <v>8</v>
      </c>
      <c r="C18" s="78" t="s">
        <v>9</v>
      </c>
      <c r="D18" s="78"/>
      <c r="E18" s="78"/>
    </row>
    <row r="19" spans="1:6" ht="22.5" customHeight="1">
      <c r="A19" s="28" t="s">
        <v>41</v>
      </c>
      <c r="B19" s="64">
        <v>3871</v>
      </c>
      <c r="C19" s="87" t="s">
        <v>99</v>
      </c>
      <c r="D19" s="88"/>
      <c r="E19" s="88"/>
    </row>
    <row r="20" spans="1:6" ht="45.75" customHeight="1">
      <c r="A20" s="28" t="s">
        <v>38</v>
      </c>
      <c r="B20" s="64">
        <v>37.770000000000003</v>
      </c>
      <c r="C20" s="87" t="s">
        <v>100</v>
      </c>
      <c r="D20" s="87"/>
      <c r="E20" s="87"/>
      <c r="F20" s="14" t="s">
        <v>61</v>
      </c>
    </row>
    <row r="21" spans="1:6" ht="48" customHeight="1">
      <c r="A21" s="28" t="s">
        <v>79</v>
      </c>
      <c r="B21" s="64">
        <v>444</v>
      </c>
      <c r="C21" s="87" t="s">
        <v>101</v>
      </c>
      <c r="D21" s="87"/>
      <c r="E21" s="87"/>
    </row>
    <row r="22" spans="1:6" ht="58.5" customHeight="1">
      <c r="A22" s="27" t="s">
        <v>67</v>
      </c>
      <c r="B22" s="64">
        <v>41000</v>
      </c>
      <c r="C22" s="87" t="s">
        <v>102</v>
      </c>
      <c r="D22" s="87"/>
      <c r="E22" s="87"/>
    </row>
    <row r="23" spans="1:6" ht="33.75" customHeight="1">
      <c r="A23" s="8" t="s">
        <v>5</v>
      </c>
      <c r="B23" s="60">
        <f>SUM(B19:B22)</f>
        <v>45352.770000000004</v>
      </c>
      <c r="C23" s="86"/>
      <c r="D23" s="86"/>
      <c r="E23" s="86"/>
    </row>
    <row r="24" spans="1:6" ht="24" customHeight="1">
      <c r="A24" s="40" t="s">
        <v>56</v>
      </c>
      <c r="B24" s="41" t="s">
        <v>59</v>
      </c>
      <c r="C24" s="41" t="s">
        <v>57</v>
      </c>
      <c r="D24" s="41"/>
      <c r="E24" s="42" t="s">
        <v>58</v>
      </c>
    </row>
  </sheetData>
  <mergeCells count="8">
    <mergeCell ref="C22:E22"/>
    <mergeCell ref="C23:E23"/>
    <mergeCell ref="A1:E1"/>
    <mergeCell ref="A16:E16"/>
    <mergeCell ref="C18:E18"/>
    <mergeCell ref="C19:E19"/>
    <mergeCell ref="C20:E20"/>
    <mergeCell ref="C21:E21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topLeftCell="A19" workbookViewId="0">
      <selection activeCell="C24" sqref="C24:E24"/>
    </sheetView>
  </sheetViews>
  <sheetFormatPr defaultRowHeight="38.1" customHeight="1"/>
  <cols>
    <col min="1" max="1" width="19.25" style="14" customWidth="1"/>
    <col min="2" max="2" width="16.25" style="14" customWidth="1"/>
    <col min="3" max="3" width="13.5" style="14" customWidth="1"/>
    <col min="4" max="4" width="15.75" style="14" customWidth="1"/>
    <col min="5" max="5" width="20.375" style="14" customWidth="1"/>
    <col min="6" max="16384" width="9" style="14"/>
  </cols>
  <sheetData>
    <row r="1" spans="1:6" ht="36.75" customHeight="1">
      <c r="A1" s="82" t="s">
        <v>104</v>
      </c>
      <c r="B1" s="75"/>
      <c r="C1" s="75"/>
      <c r="D1" s="75"/>
      <c r="E1" s="75"/>
    </row>
    <row r="2" spans="1:6" ht="23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21.75" customHeight="1">
      <c r="A3" s="2" t="s">
        <v>13</v>
      </c>
      <c r="B3" s="2"/>
      <c r="C3" s="2"/>
      <c r="D3" s="2">
        <v>433111.25</v>
      </c>
      <c r="E3" s="2"/>
    </row>
    <row r="4" spans="1:6" ht="19.5" customHeight="1">
      <c r="A4" s="3">
        <v>43101</v>
      </c>
      <c r="B4" s="2">
        <v>235014.18</v>
      </c>
      <c r="C4" s="2">
        <v>44357</v>
      </c>
      <c r="D4" s="2">
        <f>B4-C4</f>
        <v>190657.18</v>
      </c>
      <c r="E4" s="2">
        <v>14</v>
      </c>
    </row>
    <row r="5" spans="1:6" ht="19.5" customHeight="1">
      <c r="A5" s="3">
        <v>43132</v>
      </c>
      <c r="B5" s="2">
        <v>49688.2</v>
      </c>
      <c r="C5" s="2">
        <v>39414.15</v>
      </c>
      <c r="D5" s="2">
        <f>B5-C5</f>
        <v>10274.049999999996</v>
      </c>
      <c r="E5" s="2">
        <v>3</v>
      </c>
    </row>
    <row r="6" spans="1:6" ht="21.75" customHeight="1">
      <c r="A6" s="3">
        <v>43160</v>
      </c>
      <c r="B6" s="2">
        <f>24633.5+335.53</f>
        <v>24969.03</v>
      </c>
      <c r="C6" s="2">
        <v>20032.5</v>
      </c>
      <c r="D6" s="2">
        <f>B6-C6</f>
        <v>4936.5299999999988</v>
      </c>
      <c r="E6" s="2">
        <v>14</v>
      </c>
    </row>
    <row r="7" spans="1:6" ht="20.25" customHeight="1">
      <c r="A7" s="37">
        <v>43191</v>
      </c>
      <c r="B7" s="38">
        <v>44098.87</v>
      </c>
      <c r="C7" s="39">
        <v>32564.52</v>
      </c>
      <c r="D7" s="29">
        <v>11534.35</v>
      </c>
      <c r="E7" s="39">
        <v>13</v>
      </c>
    </row>
    <row r="8" spans="1:6" ht="26.25" customHeight="1">
      <c r="A8" s="3">
        <v>43221</v>
      </c>
      <c r="B8" s="2">
        <v>30465.65</v>
      </c>
      <c r="C8" s="2">
        <v>64429.93</v>
      </c>
      <c r="D8" s="2">
        <v>-33964.28</v>
      </c>
      <c r="E8" s="2">
        <v>19</v>
      </c>
    </row>
    <row r="9" spans="1:6" ht="22.5" customHeight="1">
      <c r="A9" s="37">
        <v>43252</v>
      </c>
      <c r="B9" s="2">
        <v>31501.49</v>
      </c>
      <c r="C9" s="26">
        <v>5109</v>
      </c>
      <c r="D9" s="2">
        <v>26392.49</v>
      </c>
      <c r="E9" s="26">
        <v>17</v>
      </c>
    </row>
    <row r="10" spans="1:6" ht="26.25" customHeight="1">
      <c r="A10" s="3">
        <v>43282</v>
      </c>
      <c r="B10" s="53">
        <v>10346.66</v>
      </c>
      <c r="C10" s="54">
        <v>7481.98</v>
      </c>
      <c r="D10" s="53">
        <v>2864.68</v>
      </c>
      <c r="E10" s="54">
        <v>8</v>
      </c>
    </row>
    <row r="11" spans="1:6" ht="24" customHeight="1">
      <c r="A11" s="3">
        <v>43313</v>
      </c>
      <c r="B11" s="53">
        <v>21150.66</v>
      </c>
      <c r="C11" s="54">
        <v>38997.040000000001</v>
      </c>
      <c r="D11" s="53">
        <v>-17846.38</v>
      </c>
      <c r="E11" s="54">
        <v>7</v>
      </c>
    </row>
    <row r="12" spans="1:6" ht="24" customHeight="1">
      <c r="A12" s="37">
        <v>43344</v>
      </c>
      <c r="B12" s="53">
        <v>30802.77</v>
      </c>
      <c r="C12" s="54">
        <v>45348.12</v>
      </c>
      <c r="D12" s="53">
        <v>-14545.35</v>
      </c>
      <c r="E12" s="54">
        <v>5</v>
      </c>
    </row>
    <row r="13" spans="1:6" ht="23.25" customHeight="1">
      <c r="A13" s="3">
        <v>43374</v>
      </c>
      <c r="B13" s="53">
        <v>14520</v>
      </c>
      <c r="C13" s="54">
        <v>9427.7099999999991</v>
      </c>
      <c r="D13" s="53">
        <v>5092.29</v>
      </c>
      <c r="E13" s="54">
        <v>5</v>
      </c>
      <c r="F13" s="24"/>
    </row>
    <row r="14" spans="1:6" ht="18" customHeight="1">
      <c r="A14" s="37">
        <v>43405</v>
      </c>
      <c r="B14" s="53">
        <v>21411.42</v>
      </c>
      <c r="C14" s="54">
        <v>45352.77</v>
      </c>
      <c r="D14" s="53">
        <v>-23941.35</v>
      </c>
      <c r="E14" s="54">
        <v>4</v>
      </c>
      <c r="F14" s="24"/>
    </row>
    <row r="15" spans="1:6" ht="22.5" customHeight="1">
      <c r="A15" s="3">
        <v>43435</v>
      </c>
      <c r="B15" s="58">
        <v>6400</v>
      </c>
      <c r="C15" s="59">
        <v>20528.97</v>
      </c>
      <c r="D15" s="58">
        <v>-14128.97</v>
      </c>
      <c r="E15" s="59">
        <v>3</v>
      </c>
      <c r="F15" s="24"/>
    </row>
    <row r="16" spans="1:6" ht="29.25" customHeight="1">
      <c r="A16" s="2" t="s">
        <v>5</v>
      </c>
      <c r="B16" s="2">
        <f>SUM(B4:B15)</f>
        <v>520368.93</v>
      </c>
      <c r="C16" s="26">
        <f>SUM(C4:C15)</f>
        <v>373043.69000000006</v>
      </c>
      <c r="D16" s="30">
        <f>SUM(D3:D15)</f>
        <v>580436.49000000011</v>
      </c>
      <c r="E16" s="26"/>
    </row>
    <row r="17" spans="1:6" ht="27" customHeight="1">
      <c r="A17" s="83" t="s">
        <v>109</v>
      </c>
      <c r="B17" s="76"/>
      <c r="C17" s="76"/>
      <c r="D17" s="76"/>
      <c r="E17" s="89"/>
    </row>
    <row r="18" spans="1:6" ht="27" customHeight="1">
      <c r="A18" s="17" t="s">
        <v>6</v>
      </c>
      <c r="B18" s="18"/>
      <c r="C18" s="18"/>
      <c r="D18" s="18"/>
      <c r="E18" s="19"/>
    </row>
    <row r="19" spans="1:6" ht="24" customHeight="1">
      <c r="A19" s="65" t="s">
        <v>7</v>
      </c>
      <c r="B19" s="65" t="s">
        <v>8</v>
      </c>
      <c r="C19" s="78" t="s">
        <v>9</v>
      </c>
      <c r="D19" s="78"/>
      <c r="E19" s="78"/>
    </row>
    <row r="20" spans="1:6" ht="19.5" customHeight="1">
      <c r="A20" s="28" t="s">
        <v>41</v>
      </c>
      <c r="B20" s="66">
        <v>3867</v>
      </c>
      <c r="C20" s="87" t="s">
        <v>105</v>
      </c>
      <c r="D20" s="88"/>
      <c r="E20" s="88"/>
    </row>
    <row r="21" spans="1:6" ht="42.75" customHeight="1">
      <c r="A21" s="28" t="s">
        <v>38</v>
      </c>
      <c r="B21" s="66">
        <v>16.18</v>
      </c>
      <c r="C21" s="87" t="s">
        <v>110</v>
      </c>
      <c r="D21" s="87"/>
      <c r="E21" s="87"/>
      <c r="F21" s="14" t="s">
        <v>61</v>
      </c>
    </row>
    <row r="22" spans="1:6" ht="20.25" customHeight="1">
      <c r="A22" s="28" t="s">
        <v>111</v>
      </c>
      <c r="B22" s="68">
        <v>12</v>
      </c>
      <c r="C22" s="79" t="s">
        <v>112</v>
      </c>
      <c r="D22" s="80"/>
      <c r="E22" s="81"/>
    </row>
    <row r="23" spans="1:6" ht="102.75" customHeight="1">
      <c r="A23" s="28" t="s">
        <v>106</v>
      </c>
      <c r="B23" s="66">
        <v>1765.39</v>
      </c>
      <c r="C23" s="90" t="s">
        <v>113</v>
      </c>
      <c r="D23" s="91"/>
      <c r="E23" s="92"/>
    </row>
    <row r="24" spans="1:6" ht="39.75" customHeight="1">
      <c r="A24" s="28" t="s">
        <v>107</v>
      </c>
      <c r="B24" s="67">
        <v>14868.4</v>
      </c>
      <c r="C24" s="79" t="s">
        <v>108</v>
      </c>
      <c r="D24" s="80"/>
      <c r="E24" s="81"/>
    </row>
    <row r="25" spans="1:6" ht="23.25" customHeight="1">
      <c r="A25" s="8" t="s">
        <v>5</v>
      </c>
      <c r="B25" s="60">
        <f>SUM(B20:B24)</f>
        <v>20528.97</v>
      </c>
      <c r="C25" s="86"/>
      <c r="D25" s="86"/>
      <c r="E25" s="86"/>
    </row>
    <row r="26" spans="1:6" ht="24" customHeight="1">
      <c r="A26" s="40" t="s">
        <v>56</v>
      </c>
      <c r="B26" s="41" t="s">
        <v>59</v>
      </c>
      <c r="C26" s="41" t="s">
        <v>57</v>
      </c>
      <c r="D26" s="41"/>
      <c r="E26" s="42" t="s">
        <v>58</v>
      </c>
    </row>
  </sheetData>
  <mergeCells count="9">
    <mergeCell ref="C23:E23"/>
    <mergeCell ref="C25:E25"/>
    <mergeCell ref="A1:E1"/>
    <mergeCell ref="A17:E17"/>
    <mergeCell ref="C19:E19"/>
    <mergeCell ref="C20:E20"/>
    <mergeCell ref="C21:E21"/>
    <mergeCell ref="C22:E22"/>
    <mergeCell ref="C24:E24"/>
  </mergeCells>
  <phoneticPr fontId="23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2019-01-02T02:21:52Z</cp:lastPrinted>
  <dcterms:created xsi:type="dcterms:W3CDTF">2017-02-13T02:09:00Z</dcterms:created>
  <dcterms:modified xsi:type="dcterms:W3CDTF">2019-01-08T07:35:48Z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